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DOTPDSRV005\Server_5\Hwy Needs &amp; programming\Urban Programs\MPO Documents and Reports\Quarterly MPO obligated projects reports\2022\"/>
    </mc:Choice>
  </mc:AlternateContent>
  <xr:revisionPtr revIDLastSave="0" documentId="8_{A36D0121-0CB7-42AE-8164-2225B7829AC6}" xr6:coauthVersionLast="47" xr6:coauthVersionMax="47" xr10:uidLastSave="{00000000-0000-0000-0000-000000000000}"/>
  <bookViews>
    <workbookView xWindow="27903" yWindow="1807" windowWidth="19563" windowHeight="11574" xr2:uid="{69F821F2-5273-4985-9C9D-D6E638F2678B}"/>
  </bookViews>
  <sheets>
    <sheet name="Data (2)" sheetId="2" r:id="rId1"/>
  </sheets>
  <definedNames>
    <definedName name="_xlnm.Print_Area" localSheetId="0">'Data (2)'!$A$1:$J$103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17" i="2"/>
  <c r="F18" i="2"/>
  <c r="F21" i="2"/>
  <c r="F24" i="2"/>
  <c r="F26" i="2"/>
  <c r="F29" i="2"/>
  <c r="F39" i="2"/>
  <c r="F40" i="2"/>
  <c r="F43" i="2"/>
  <c r="F44" i="2"/>
  <c r="F45" i="2"/>
  <c r="F46" i="2"/>
  <c r="F50" i="2"/>
  <c r="F51" i="2"/>
  <c r="F52" i="2"/>
  <c r="F53" i="2"/>
  <c r="F54" i="2"/>
  <c r="F55" i="2"/>
  <c r="F57" i="2"/>
  <c r="F61" i="2"/>
  <c r="F63" i="2"/>
  <c r="F67" i="2"/>
  <c r="F73" i="2"/>
  <c r="F79" i="2"/>
  <c r="F102" i="2"/>
  <c r="F103" i="2"/>
</calcChain>
</file>

<file path=xl/sharedStrings.xml><?xml version="1.0" encoding="utf-8"?>
<sst xmlns="http://schemas.openxmlformats.org/spreadsheetml/2006/main" count="686" uniqueCount="154">
  <si>
    <t>GRPC</t>
  </si>
  <si>
    <t>Jackson</t>
  </si>
  <si>
    <t>Final voucher</t>
  </si>
  <si>
    <t>EM</t>
  </si>
  <si>
    <t>Hwy 609 &amp; Hwy 15 near I-10</t>
  </si>
  <si>
    <t>SA</t>
  </si>
  <si>
    <t>105044SA</t>
  </si>
  <si>
    <t>Harrison</t>
  </si>
  <si>
    <t>Modified to add additional PE funds</t>
  </si>
  <si>
    <t>NHS/NHPP</t>
  </si>
  <si>
    <t>US 49 from O'Neal Rd to Biloxi River</t>
  </si>
  <si>
    <t>MDOT</t>
  </si>
  <si>
    <t>Modified to withdraw the project</t>
  </si>
  <si>
    <t>STP/STBG</t>
  </si>
  <si>
    <t>I-10 from the Hancock CL to Wolf River</t>
  </si>
  <si>
    <t>Hancock</t>
  </si>
  <si>
    <t>I-10 from Diamondhead to the Harrison CL</t>
  </si>
  <si>
    <t>City of D'Iberville</t>
  </si>
  <si>
    <t>New project</t>
  </si>
  <si>
    <t>City of D'Iberville - Mallet Rd at Cinema Dr</t>
  </si>
  <si>
    <t>LPA</t>
  </si>
  <si>
    <t>108740LPA-ER</t>
  </si>
  <si>
    <t>Modified to convert some AC funds</t>
  </si>
  <si>
    <t>RR</t>
  </si>
  <si>
    <t>MLK Blvd in Gulfport</t>
  </si>
  <si>
    <t>108624RR</t>
  </si>
  <si>
    <t>MS Gulf Coast CC</t>
  </si>
  <si>
    <t>Modified based on contract prices</t>
  </si>
  <si>
    <t>TAP/TA</t>
  </si>
  <si>
    <t>MS Gulf Coast Community College - Campus Pedestrian Plaza</t>
  </si>
  <si>
    <t>108082LPA</t>
  </si>
  <si>
    <t xml:space="preserve">Canal Rd in Gulfport </t>
  </si>
  <si>
    <t>108623RR</t>
  </si>
  <si>
    <t>Modified to convert the AC funds</t>
  </si>
  <si>
    <t>Hiern Ave in Pass Christian</t>
  </si>
  <si>
    <t>108330RR</t>
  </si>
  <si>
    <t>Henderson Ave in Pass Christian</t>
  </si>
  <si>
    <t>108322RR</t>
  </si>
  <si>
    <t>Davis Ave in Pass Christian</t>
  </si>
  <si>
    <t>108321RR</t>
  </si>
  <si>
    <t>St Paul Ave in Pass Christian</t>
  </si>
  <si>
    <t>108318RR</t>
  </si>
  <si>
    <t>Gill Ave in Biloxi</t>
  </si>
  <si>
    <t>108317RR</t>
  </si>
  <si>
    <t>Modified to add PE funds</t>
  </si>
  <si>
    <t>US 90 from SR 609 to Dolphin Dr</t>
  </si>
  <si>
    <t>City of Gulfport</t>
  </si>
  <si>
    <t>Modified based on final cost data in preparation for final voucher</t>
  </si>
  <si>
    <t>City of Gulfport - Courthouse Rd</t>
  </si>
  <si>
    <t>106903RR-LPA</t>
  </si>
  <si>
    <t>34th St near Waveland</t>
  </si>
  <si>
    <t>108618RR</t>
  </si>
  <si>
    <t>Modified to convert some advance construction</t>
  </si>
  <si>
    <t>Debt Service - SR 601 Canal Rd</t>
  </si>
  <si>
    <t>HSIP</t>
  </si>
  <si>
    <t>US 49 at Oake Lane</t>
  </si>
  <si>
    <t>Modified based on final cost data in prep for final voucher</t>
  </si>
  <si>
    <t>MS 614 in Hurley</t>
  </si>
  <si>
    <t>108357RR</t>
  </si>
  <si>
    <t>City of Biloxi</t>
  </si>
  <si>
    <t>ER</t>
  </si>
  <si>
    <t>City of Biloxi - Eisenhower Dr</t>
  </si>
  <si>
    <t>108729LPA-ER</t>
  </si>
  <si>
    <t>108729\8LPA-ER</t>
  </si>
  <si>
    <t>Modified to add funds for PE</t>
  </si>
  <si>
    <t>Hancock
Harrison</t>
  </si>
  <si>
    <t>I-10 from w of Hwy 603 to E of 49</t>
  </si>
  <si>
    <t>108003LPA</t>
  </si>
  <si>
    <t>Modified to add the CON phase</t>
  </si>
  <si>
    <t>HIP</t>
  </si>
  <si>
    <t>City of Biloxi - RR on Main St</t>
  </si>
  <si>
    <t>107931LPA-RR</t>
  </si>
  <si>
    <t>Modified to reduce funds to prepare to close</t>
  </si>
  <si>
    <t>City of Biloxi - Feasability Study &amp; Eng Assessment</t>
  </si>
  <si>
    <t>107696LPA</t>
  </si>
  <si>
    <t>City of Gulfport - 33rd Ave &amp; 25th St</t>
  </si>
  <si>
    <t>108749LPA-ER</t>
  </si>
  <si>
    <t>Modified to reduce funds to prepare for close</t>
  </si>
  <si>
    <t>I-110 Bascule Bridge</t>
  </si>
  <si>
    <t>NBIS129</t>
  </si>
  <si>
    <t>Modified based on revised government estimate</t>
  </si>
  <si>
    <t>I-10 at East Pearl River Bridge</t>
  </si>
  <si>
    <t>109121ER</t>
  </si>
  <si>
    <t>I-10 from Diamondhead to Wolf Creek Bridge</t>
  </si>
  <si>
    <t>US 49 over Biloxi River</t>
  </si>
  <si>
    <t>Modifed to add funds to the PE phase</t>
  </si>
  <si>
    <t>SR 57 from I-10 to Vancleave</t>
  </si>
  <si>
    <t>SR 617 from North End of US 90 to EOSM</t>
  </si>
  <si>
    <t>US 90 from SR 63 to the Alabama State Line</t>
  </si>
  <si>
    <t>RR Crossing on Joe Rubino Rd in Hurley</t>
  </si>
  <si>
    <t>108361RR</t>
  </si>
  <si>
    <t>RR Crossing on Cemetery Rd in Big Point</t>
  </si>
  <si>
    <t>108359RR</t>
  </si>
  <si>
    <t>RR Crossing on Sarracennia Rd in Helena</t>
  </si>
  <si>
    <t>108413RR</t>
  </si>
  <si>
    <t xml:space="preserve">Modifed to add Phase B PE </t>
  </si>
  <si>
    <t>SR 63 over Escatawpa River</t>
  </si>
  <si>
    <t>SR 63 from George CL to George CL</t>
  </si>
  <si>
    <t>Hancock County Board of Supervisors</t>
  </si>
  <si>
    <t>Hancock Co BOS - Trench, Overlay, Striping at Various locations</t>
  </si>
  <si>
    <t>106743LPA</t>
  </si>
  <si>
    <t>Nutbank Rd in Helena</t>
  </si>
  <si>
    <t>108414RR</t>
  </si>
  <si>
    <t>Modified to add additional funds for equipment that were not included in contract prices</t>
  </si>
  <si>
    <t>US 90 Traffic Signals, ITS &amp; Signage</t>
  </si>
  <si>
    <t>108756ER
108757ER</t>
  </si>
  <si>
    <t>109181ER</t>
  </si>
  <si>
    <t>D6 Bridge Preventative Maintenance</t>
  </si>
  <si>
    <t>City of Bay St. Louis</t>
  </si>
  <si>
    <t>City of Bay St Louis - Carroll Ave</t>
  </si>
  <si>
    <t>106939LPA</t>
  </si>
  <si>
    <t>I-110 across Biloxi Bay</t>
  </si>
  <si>
    <t>108764ER</t>
  </si>
  <si>
    <t>Modified to withdraw STBG funds and replace with ER funds</t>
  </si>
  <si>
    <t>SR 63 from south of the George CL to the George CL</t>
  </si>
  <si>
    <t>SR 609 over Old Fort Bayou</t>
  </si>
  <si>
    <t>Modified to reduce funds for PE and separate CON to new project</t>
  </si>
  <si>
    <t>US 90 throughout Harrison County</t>
  </si>
  <si>
    <t>Hancock
Harrison
Jackson</t>
  </si>
  <si>
    <t>PL</t>
  </si>
  <si>
    <t>FY21-22 Gulf Coast MPO Urbaized Area Metro Planning</t>
  </si>
  <si>
    <t xml:space="preserve">Modified to separate PE &amp; CON and reduce funds </t>
  </si>
  <si>
    <t>US 90, US 49, SR 605, SR 67, I-110 &amp; I-10</t>
  </si>
  <si>
    <t>Modified to add funds based on final estimate</t>
  </si>
  <si>
    <t>City of Gulfport - Seaway Rd Pedestrian Pathway</t>
  </si>
  <si>
    <t>107512LPA</t>
  </si>
  <si>
    <t>SR 605 over Industrial Waterway</t>
  </si>
  <si>
    <t>I-11 Bascule Bridge 22-23 Inspection</t>
  </si>
  <si>
    <t>NBIS131</t>
  </si>
  <si>
    <t>Modified to add additional funds for PE</t>
  </si>
  <si>
    <t>RR Crossings in Long Beach</t>
  </si>
  <si>
    <t>108427RR</t>
  </si>
  <si>
    <t>Modified to add additiional PE funds</t>
  </si>
  <si>
    <t>Poops Ferry Rd in Biloxi</t>
  </si>
  <si>
    <t>104384LPA</t>
  </si>
  <si>
    <t>I-110 SB at US 90 WB</t>
  </si>
  <si>
    <t>I-10 at I-110 Interchange</t>
  </si>
  <si>
    <t>District 6</t>
  </si>
  <si>
    <t>D6 Striping on Multiple Routes</t>
  </si>
  <si>
    <t>Bridge Preventative Maintenance I-10 &amp; I-110</t>
  </si>
  <si>
    <t>City of Long Beach - Beatline Parkway Phase 1</t>
  </si>
  <si>
    <t>108517LPA</t>
  </si>
  <si>
    <t>I-10 Connector</t>
  </si>
  <si>
    <t>Modified based on revised construction estimate</t>
  </si>
  <si>
    <t>Urbanized Area Description</t>
  </si>
  <si>
    <t>County/LPA</t>
  </si>
  <si>
    <t xml:space="preserve"> Action</t>
  </si>
  <si>
    <t>Fund Type</t>
  </si>
  <si>
    <t>Federal funds Change</t>
  </si>
  <si>
    <t>Date signed by FHWA</t>
  </si>
  <si>
    <t>Description</t>
  </si>
  <si>
    <t>External Number</t>
  </si>
  <si>
    <t>Agency</t>
  </si>
  <si>
    <t>FMS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</si>
</sst>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(000\)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4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quotePrefix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14E5-795E-4B41-838E-0CF3BDD10FA6}">
  <sheetPr>
    <pageSetUpPr fitToPage="1"/>
  </sheetPr>
  <dimension ref="A1:AB103"/>
  <sheetViews>
    <sheetView tabSelected="1" view="pageBreakPreview" zoomScale="60" zoomScaleNormal="100" workbookViewId="0">
      <selection activeCell="A9" sqref="A9"/>
    </sheetView>
  </sheetViews>
  <sheetFormatPr defaultColWidth="9.125" defaultRowHeight="38.75" customHeight="1" x14ac:dyDescent="0.25"/>
  <cols>
    <col min="1" max="1" width="12.375" style="1" bestFit="1" customWidth="1"/>
    <col min="2" max="2" width="7.375" style="1" bestFit="1" customWidth="1"/>
    <col min="3" max="3" width="10.375" style="1" bestFit="1" customWidth="1"/>
    <col min="4" max="4" width="60.375" style="1" bestFit="1" customWidth="1"/>
    <col min="5" max="5" width="14.25" style="1" bestFit="1" customWidth="1"/>
    <col min="6" max="6" width="16.125" style="1" bestFit="1" customWidth="1"/>
    <col min="7" max="7" width="12.625" style="1" bestFit="1" customWidth="1"/>
    <col min="8" max="8" width="42.25" style="1" bestFit="1" customWidth="1"/>
    <col min="9" max="9" width="34.5" style="2" bestFit="1" customWidth="1"/>
    <col min="10" max="10" width="17.875" style="2" bestFit="1" customWidth="1"/>
    <col min="11" max="16384" width="9.125" style="1"/>
  </cols>
  <sheetData>
    <row r="1" spans="1:28" s="3" customFormat="1" ht="38.75" customHeight="1" x14ac:dyDescent="0.25">
      <c r="A1" s="17" t="s">
        <v>153</v>
      </c>
      <c r="B1" s="17" t="s">
        <v>152</v>
      </c>
      <c r="C1" s="20" t="s">
        <v>151</v>
      </c>
      <c r="D1" s="17" t="s">
        <v>150</v>
      </c>
      <c r="E1" s="19" t="s">
        <v>149</v>
      </c>
      <c r="F1" s="18" t="s">
        <v>148</v>
      </c>
      <c r="G1" s="18" t="s">
        <v>147</v>
      </c>
      <c r="H1" s="17" t="s">
        <v>146</v>
      </c>
      <c r="I1" s="16" t="s">
        <v>145</v>
      </c>
      <c r="J1" s="16" t="s">
        <v>144</v>
      </c>
      <c r="K1" s="11"/>
      <c r="L1" s="11"/>
      <c r="M1" s="11"/>
      <c r="N1" s="11"/>
      <c r="O1" s="11"/>
      <c r="P1" s="11"/>
      <c r="Q1" s="11"/>
    </row>
    <row r="2" spans="1:28" s="3" customFormat="1" ht="38.75" customHeight="1" x14ac:dyDescent="0.2">
      <c r="A2" s="10">
        <v>108488</v>
      </c>
      <c r="B2" s="10" t="s">
        <v>11</v>
      </c>
      <c r="C2" s="9">
        <v>1101030</v>
      </c>
      <c r="D2" s="6" t="s">
        <v>135</v>
      </c>
      <c r="E2" s="8">
        <v>44495</v>
      </c>
      <c r="F2" s="7">
        <v>0</v>
      </c>
      <c r="G2" s="7" t="s">
        <v>54</v>
      </c>
      <c r="H2" s="6" t="s">
        <v>143</v>
      </c>
      <c r="I2" s="5" t="s">
        <v>7</v>
      </c>
      <c r="J2" s="4" t="s">
        <v>0</v>
      </c>
    </row>
    <row r="3" spans="1:28" s="3" customFormat="1" ht="38.75" customHeight="1" x14ac:dyDescent="0.25">
      <c r="A3" s="10" t="s">
        <v>6</v>
      </c>
      <c r="B3" s="10" t="s">
        <v>5</v>
      </c>
      <c r="C3" s="9">
        <v>134303</v>
      </c>
      <c r="D3" s="6" t="s">
        <v>142</v>
      </c>
      <c r="E3" s="8">
        <v>44496</v>
      </c>
      <c r="F3" s="7">
        <v>489380</v>
      </c>
      <c r="G3" s="7" t="s">
        <v>3</v>
      </c>
      <c r="H3" s="6" t="s">
        <v>27</v>
      </c>
      <c r="I3" s="5" t="s">
        <v>1</v>
      </c>
      <c r="J3" s="4" t="s">
        <v>0</v>
      </c>
      <c r="K3" s="11"/>
      <c r="L3" s="11"/>
      <c r="M3" s="11"/>
      <c r="N3" s="11"/>
      <c r="O3" s="11"/>
      <c r="P3" s="11"/>
      <c r="Q3" s="11"/>
    </row>
    <row r="4" spans="1:28" s="3" customFormat="1" ht="38.75" customHeight="1" x14ac:dyDescent="0.25">
      <c r="A4" s="10" t="s">
        <v>6</v>
      </c>
      <c r="B4" s="10" t="s">
        <v>5</v>
      </c>
      <c r="C4" s="9">
        <v>134303</v>
      </c>
      <c r="D4" s="6" t="s">
        <v>142</v>
      </c>
      <c r="E4" s="8">
        <v>44496</v>
      </c>
      <c r="F4" s="7">
        <v>7858</v>
      </c>
      <c r="G4" s="7" t="s">
        <v>13</v>
      </c>
      <c r="H4" s="6" t="s">
        <v>27</v>
      </c>
      <c r="I4" s="5" t="s">
        <v>1</v>
      </c>
      <c r="J4" s="4" t="s">
        <v>0</v>
      </c>
      <c r="K4" s="11"/>
      <c r="L4" s="11"/>
      <c r="M4" s="11"/>
      <c r="N4" s="11"/>
      <c r="O4" s="11"/>
      <c r="P4" s="11"/>
      <c r="Q4" s="11"/>
    </row>
    <row r="5" spans="1:28" s="3" customFormat="1" ht="38.75" customHeight="1" x14ac:dyDescent="0.2">
      <c r="A5" s="10" t="s">
        <v>39</v>
      </c>
      <c r="B5" s="10" t="s">
        <v>11</v>
      </c>
      <c r="C5" s="9">
        <v>9158001</v>
      </c>
      <c r="D5" s="6" t="s">
        <v>38</v>
      </c>
      <c r="E5" s="8">
        <v>44518</v>
      </c>
      <c r="F5" s="7">
        <v>0</v>
      </c>
      <c r="G5" s="7" t="s">
        <v>23</v>
      </c>
      <c r="H5" s="6" t="s">
        <v>18</v>
      </c>
      <c r="I5" s="5" t="s">
        <v>7</v>
      </c>
      <c r="J5" s="4" t="s">
        <v>0</v>
      </c>
    </row>
    <row r="6" spans="1:28" s="3" customFormat="1" ht="38.75" customHeight="1" x14ac:dyDescent="0.2">
      <c r="A6" s="10" t="s">
        <v>37</v>
      </c>
      <c r="B6" s="10" t="s">
        <v>11</v>
      </c>
      <c r="C6" s="9">
        <v>9361001</v>
      </c>
      <c r="D6" s="6" t="s">
        <v>36</v>
      </c>
      <c r="E6" s="8">
        <v>44518</v>
      </c>
      <c r="F6" s="7">
        <v>0</v>
      </c>
      <c r="G6" s="7" t="s">
        <v>23</v>
      </c>
      <c r="H6" s="6" t="s">
        <v>18</v>
      </c>
      <c r="I6" s="5" t="s">
        <v>7</v>
      </c>
      <c r="J6" s="4" t="s">
        <v>0</v>
      </c>
    </row>
    <row r="7" spans="1:28" s="3" customFormat="1" ht="38.75" customHeight="1" x14ac:dyDescent="0.2">
      <c r="A7" s="10">
        <v>501561</v>
      </c>
      <c r="B7" s="10" t="s">
        <v>11</v>
      </c>
      <c r="C7" s="9">
        <v>1145010</v>
      </c>
      <c r="D7" s="6" t="s">
        <v>53</v>
      </c>
      <c r="E7" s="8">
        <v>44531</v>
      </c>
      <c r="F7" s="7">
        <v>0</v>
      </c>
      <c r="G7" s="7" t="s">
        <v>9</v>
      </c>
      <c r="H7" s="6" t="s">
        <v>52</v>
      </c>
      <c r="I7" s="5" t="s">
        <v>7</v>
      </c>
      <c r="J7" s="4" t="s">
        <v>0</v>
      </c>
    </row>
    <row r="8" spans="1:28" s="3" customFormat="1" ht="38.75" customHeight="1" x14ac:dyDescent="0.2">
      <c r="A8" s="10">
        <v>501561</v>
      </c>
      <c r="B8" s="10" t="s">
        <v>11</v>
      </c>
      <c r="C8" s="9">
        <v>1145010</v>
      </c>
      <c r="D8" s="6" t="s">
        <v>53</v>
      </c>
      <c r="E8" s="8">
        <v>44531</v>
      </c>
      <c r="F8" s="7">
        <f>15679651-8666319</f>
        <v>7013332</v>
      </c>
      <c r="G8" s="7" t="s">
        <v>9</v>
      </c>
      <c r="H8" s="6" t="s">
        <v>52</v>
      </c>
      <c r="I8" s="5" t="s">
        <v>7</v>
      </c>
      <c r="J8" s="4" t="s">
        <v>0</v>
      </c>
    </row>
    <row r="9" spans="1:28" s="3" customFormat="1" ht="38.75" customHeight="1" x14ac:dyDescent="0.2">
      <c r="A9" s="10">
        <v>106947</v>
      </c>
      <c r="B9" s="10" t="s">
        <v>11</v>
      </c>
      <c r="C9" s="9">
        <v>101171</v>
      </c>
      <c r="D9" s="6" t="s">
        <v>16</v>
      </c>
      <c r="E9" s="8">
        <v>44532</v>
      </c>
      <c r="F9" s="7">
        <v>120000</v>
      </c>
      <c r="G9" s="7" t="s">
        <v>13</v>
      </c>
      <c r="H9" s="6" t="s">
        <v>129</v>
      </c>
      <c r="I9" s="5" t="s">
        <v>15</v>
      </c>
      <c r="J9" s="4" t="s">
        <v>0</v>
      </c>
    </row>
    <row r="10" spans="1:28" s="3" customFormat="1" ht="38.75" customHeight="1" x14ac:dyDescent="0.25">
      <c r="A10" s="10">
        <v>106947</v>
      </c>
      <c r="B10" s="10" t="s">
        <v>11</v>
      </c>
      <c r="C10" s="9">
        <v>101149</v>
      </c>
      <c r="D10" s="6" t="s">
        <v>14</v>
      </c>
      <c r="E10" s="8">
        <v>44532</v>
      </c>
      <c r="F10" s="7">
        <v>240000</v>
      </c>
      <c r="G10" s="7" t="s">
        <v>13</v>
      </c>
      <c r="H10" s="6" t="s">
        <v>129</v>
      </c>
      <c r="I10" s="5" t="s">
        <v>7</v>
      </c>
      <c r="J10" s="4" t="s">
        <v>0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3" customFormat="1" ht="38.75" customHeight="1" x14ac:dyDescent="0.2">
      <c r="A11" s="10" t="s">
        <v>141</v>
      </c>
      <c r="B11" s="10" t="s">
        <v>20</v>
      </c>
      <c r="C11" s="9">
        <v>9074002</v>
      </c>
      <c r="D11" s="6" t="s">
        <v>140</v>
      </c>
      <c r="E11" s="8">
        <v>44532</v>
      </c>
      <c r="F11" s="7">
        <v>150000</v>
      </c>
      <c r="G11" s="7" t="s">
        <v>13</v>
      </c>
      <c r="H11" s="6" t="s">
        <v>18</v>
      </c>
      <c r="I11" s="5"/>
      <c r="J11" s="4" t="s">
        <v>0</v>
      </c>
    </row>
    <row r="12" spans="1:28" s="3" customFormat="1" ht="38.75" customHeight="1" x14ac:dyDescent="0.25">
      <c r="A12" s="10">
        <v>108620</v>
      </c>
      <c r="B12" s="10" t="s">
        <v>11</v>
      </c>
      <c r="C12" s="9">
        <v>9996385</v>
      </c>
      <c r="D12" s="6" t="s">
        <v>139</v>
      </c>
      <c r="E12" s="8">
        <v>44538</v>
      </c>
      <c r="F12" s="7">
        <v>0</v>
      </c>
      <c r="G12" s="7" t="s">
        <v>13</v>
      </c>
      <c r="H12" s="6" t="s">
        <v>27</v>
      </c>
      <c r="I12" s="5" t="s">
        <v>118</v>
      </c>
      <c r="J12" s="4" t="s">
        <v>0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3" customFormat="1" ht="38.75" customHeight="1" x14ac:dyDescent="0.2">
      <c r="A13" s="10">
        <v>108811</v>
      </c>
      <c r="B13" s="10" t="s">
        <v>11</v>
      </c>
      <c r="C13" s="9">
        <v>9996384</v>
      </c>
      <c r="D13" s="6" t="s">
        <v>138</v>
      </c>
      <c r="E13" s="8">
        <v>44544</v>
      </c>
      <c r="F13" s="7">
        <v>0</v>
      </c>
      <c r="G13" s="7" t="s">
        <v>13</v>
      </c>
      <c r="H13" s="6" t="s">
        <v>27</v>
      </c>
      <c r="I13" s="5" t="s">
        <v>137</v>
      </c>
      <c r="J13" s="4" t="s">
        <v>0</v>
      </c>
    </row>
    <row r="14" spans="1:28" s="3" customFormat="1" ht="38.75" customHeight="1" x14ac:dyDescent="0.2">
      <c r="A14" s="10">
        <v>105281</v>
      </c>
      <c r="B14" s="10" t="s">
        <v>11</v>
      </c>
      <c r="C14" s="9">
        <v>101131</v>
      </c>
      <c r="D14" s="6" t="s">
        <v>136</v>
      </c>
      <c r="E14" s="8">
        <v>44544</v>
      </c>
      <c r="F14" s="7">
        <v>62222</v>
      </c>
      <c r="G14" s="7" t="s">
        <v>13</v>
      </c>
      <c r="H14" s="6" t="s">
        <v>47</v>
      </c>
      <c r="I14" s="5" t="s">
        <v>7</v>
      </c>
      <c r="J14" s="4" t="s">
        <v>0</v>
      </c>
    </row>
    <row r="15" spans="1:28" s="3" customFormat="1" ht="38.75" customHeight="1" x14ac:dyDescent="0.2">
      <c r="A15" s="10" t="s">
        <v>30</v>
      </c>
      <c r="B15" s="10" t="s">
        <v>20</v>
      </c>
      <c r="C15" s="9">
        <v>200035</v>
      </c>
      <c r="D15" s="6" t="s">
        <v>29</v>
      </c>
      <c r="E15" s="8">
        <v>44544</v>
      </c>
      <c r="F15" s="7">
        <v>0</v>
      </c>
      <c r="G15" s="7" t="s">
        <v>28</v>
      </c>
      <c r="H15" s="6" t="s">
        <v>18</v>
      </c>
      <c r="I15" s="5" t="s">
        <v>26</v>
      </c>
      <c r="J15" s="4" t="s">
        <v>0</v>
      </c>
    </row>
    <row r="16" spans="1:28" s="3" customFormat="1" ht="38.75" customHeight="1" x14ac:dyDescent="0.2">
      <c r="A16" s="10" t="s">
        <v>112</v>
      </c>
      <c r="B16" s="10" t="s">
        <v>11</v>
      </c>
      <c r="C16" s="9">
        <v>1101032</v>
      </c>
      <c r="D16" s="6" t="s">
        <v>111</v>
      </c>
      <c r="E16" s="8">
        <v>44544</v>
      </c>
      <c r="F16" s="7">
        <v>0</v>
      </c>
      <c r="G16" s="7" t="s">
        <v>13</v>
      </c>
      <c r="H16" s="6" t="s">
        <v>27</v>
      </c>
      <c r="I16" s="5" t="s">
        <v>7</v>
      </c>
      <c r="J16" s="4" t="s">
        <v>0</v>
      </c>
    </row>
    <row r="17" spans="1:28" s="3" customFormat="1" ht="38.75" customHeight="1" x14ac:dyDescent="0.2">
      <c r="A17" s="10">
        <v>108488</v>
      </c>
      <c r="B17" s="10" t="s">
        <v>11</v>
      </c>
      <c r="C17" s="9">
        <v>1101030</v>
      </c>
      <c r="D17" s="6" t="s">
        <v>135</v>
      </c>
      <c r="E17" s="8">
        <v>44559</v>
      </c>
      <c r="F17" s="7">
        <f>1187912-684257</f>
        <v>503655</v>
      </c>
      <c r="G17" s="7" t="s">
        <v>54</v>
      </c>
      <c r="H17" s="6" t="s">
        <v>27</v>
      </c>
      <c r="I17" s="5" t="s">
        <v>7</v>
      </c>
      <c r="J17" s="4" t="s">
        <v>0</v>
      </c>
    </row>
    <row r="18" spans="1:28" s="3" customFormat="1" ht="38.75" customHeight="1" x14ac:dyDescent="0.2">
      <c r="A18" s="10" t="s">
        <v>134</v>
      </c>
      <c r="B18" s="10" t="s">
        <v>20</v>
      </c>
      <c r="C18" s="9">
        <v>9376004</v>
      </c>
      <c r="D18" s="6" t="s">
        <v>133</v>
      </c>
      <c r="E18" s="8">
        <v>44559</v>
      </c>
      <c r="F18" s="7">
        <f>2700165-2318841</f>
        <v>381324</v>
      </c>
      <c r="G18" s="7" t="s">
        <v>3</v>
      </c>
      <c r="H18" s="6" t="s">
        <v>132</v>
      </c>
      <c r="I18" s="5" t="s">
        <v>59</v>
      </c>
      <c r="J18" s="4" t="s">
        <v>0</v>
      </c>
    </row>
    <row r="19" spans="1:28" s="11" customFormat="1" ht="38.75" customHeight="1" x14ac:dyDescent="0.25">
      <c r="A19" s="10" t="s">
        <v>105</v>
      </c>
      <c r="B19" s="10" t="s">
        <v>11</v>
      </c>
      <c r="C19" s="9">
        <v>31215</v>
      </c>
      <c r="D19" s="6" t="s">
        <v>104</v>
      </c>
      <c r="E19" s="8">
        <v>44566</v>
      </c>
      <c r="F19" s="7">
        <v>271202</v>
      </c>
      <c r="G19" s="7" t="s">
        <v>13</v>
      </c>
      <c r="H19" s="6" t="s">
        <v>18</v>
      </c>
      <c r="I19" s="5" t="s">
        <v>65</v>
      </c>
      <c r="J19" s="4" t="s">
        <v>0</v>
      </c>
      <c r="K19" s="3"/>
      <c r="L19" s="3"/>
      <c r="M19" s="3"/>
      <c r="N19" s="3"/>
      <c r="O19" s="3"/>
      <c r="P19" s="3"/>
      <c r="Q19" s="3"/>
    </row>
    <row r="20" spans="1:28" s="3" customFormat="1" ht="38.75" customHeight="1" x14ac:dyDescent="0.2">
      <c r="A20" s="10" t="s">
        <v>105</v>
      </c>
      <c r="B20" s="10" t="s">
        <v>11</v>
      </c>
      <c r="C20" s="9">
        <v>31215</v>
      </c>
      <c r="D20" s="6" t="s">
        <v>104</v>
      </c>
      <c r="E20" s="8">
        <v>44566</v>
      </c>
      <c r="F20" s="7">
        <v>3728207</v>
      </c>
      <c r="G20" s="7" t="s">
        <v>13</v>
      </c>
      <c r="H20" s="6" t="s">
        <v>18</v>
      </c>
      <c r="I20" s="5" t="s">
        <v>65</v>
      </c>
      <c r="J20" s="4" t="s">
        <v>0</v>
      </c>
    </row>
    <row r="21" spans="1:28" s="3" customFormat="1" ht="38.75" customHeight="1" x14ac:dyDescent="0.2">
      <c r="A21" s="10" t="s">
        <v>131</v>
      </c>
      <c r="B21" s="10" t="s">
        <v>11</v>
      </c>
      <c r="C21" s="9">
        <v>295021</v>
      </c>
      <c r="D21" s="6" t="s">
        <v>130</v>
      </c>
      <c r="E21" s="8">
        <v>44571</v>
      </c>
      <c r="F21" s="7">
        <f>243000-225000</f>
        <v>18000</v>
      </c>
      <c r="G21" s="7" t="s">
        <v>23</v>
      </c>
      <c r="H21" s="6" t="s">
        <v>129</v>
      </c>
      <c r="I21" s="5" t="s">
        <v>7</v>
      </c>
      <c r="J21" s="4" t="s">
        <v>0</v>
      </c>
    </row>
    <row r="22" spans="1:28" s="3" customFormat="1" ht="38.75" customHeight="1" x14ac:dyDescent="0.2">
      <c r="A22" s="10">
        <v>107321</v>
      </c>
      <c r="B22" s="10" t="s">
        <v>11</v>
      </c>
      <c r="C22" s="9" t="s">
        <v>128</v>
      </c>
      <c r="D22" s="6" t="s">
        <v>127</v>
      </c>
      <c r="E22" s="8">
        <v>44572</v>
      </c>
      <c r="F22" s="7">
        <v>0</v>
      </c>
      <c r="G22" s="7" t="s">
        <v>13</v>
      </c>
      <c r="H22" s="6" t="s">
        <v>18</v>
      </c>
      <c r="I22" s="5" t="s">
        <v>7</v>
      </c>
      <c r="J22" s="4" t="s">
        <v>0</v>
      </c>
    </row>
    <row r="23" spans="1:28" s="11" customFormat="1" ht="38.75" customHeight="1" x14ac:dyDescent="0.25">
      <c r="A23" s="10">
        <v>107970</v>
      </c>
      <c r="B23" s="10" t="s">
        <v>11</v>
      </c>
      <c r="C23" s="9">
        <v>9371014</v>
      </c>
      <c r="D23" s="6" t="s">
        <v>126</v>
      </c>
      <c r="E23" s="8">
        <v>44572</v>
      </c>
      <c r="F23" s="7">
        <v>0</v>
      </c>
      <c r="G23" s="7" t="s">
        <v>13</v>
      </c>
      <c r="H23" s="6" t="s">
        <v>18</v>
      </c>
      <c r="I23" s="5" t="s">
        <v>7</v>
      </c>
      <c r="J23" s="4" t="s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3" customFormat="1" ht="38.75" customHeight="1" x14ac:dyDescent="0.2">
      <c r="A24" s="10" t="s">
        <v>125</v>
      </c>
      <c r="B24" s="10" t="s">
        <v>20</v>
      </c>
      <c r="C24" s="9">
        <v>9178003</v>
      </c>
      <c r="D24" s="6" t="s">
        <v>124</v>
      </c>
      <c r="E24" s="8">
        <v>44579</v>
      </c>
      <c r="F24" s="7">
        <f>420758-261749</f>
        <v>159009</v>
      </c>
      <c r="G24" s="7" t="s">
        <v>13</v>
      </c>
      <c r="H24" s="6" t="s">
        <v>123</v>
      </c>
      <c r="I24" s="5" t="s">
        <v>46</v>
      </c>
      <c r="J24" s="4" t="s">
        <v>0</v>
      </c>
    </row>
    <row r="25" spans="1:28" s="3" customFormat="1" ht="38.75" customHeight="1" x14ac:dyDescent="0.2">
      <c r="A25" s="10" t="s">
        <v>105</v>
      </c>
      <c r="B25" s="10" t="s">
        <v>11</v>
      </c>
      <c r="C25" s="9">
        <v>31209</v>
      </c>
      <c r="D25" s="6" t="s">
        <v>122</v>
      </c>
      <c r="E25" s="8">
        <v>44581</v>
      </c>
      <c r="F25" s="7">
        <v>-271202</v>
      </c>
      <c r="G25" s="7" t="s">
        <v>13</v>
      </c>
      <c r="H25" s="6" t="s">
        <v>121</v>
      </c>
      <c r="I25" s="5" t="s">
        <v>65</v>
      </c>
      <c r="J25" s="4" t="s">
        <v>0</v>
      </c>
    </row>
    <row r="26" spans="1:28" s="3" customFormat="1" ht="38.75" customHeight="1" x14ac:dyDescent="0.25">
      <c r="A26" s="10" t="s">
        <v>105</v>
      </c>
      <c r="B26" s="10" t="s">
        <v>11</v>
      </c>
      <c r="C26" s="9">
        <v>31209</v>
      </c>
      <c r="D26" s="6" t="s">
        <v>122</v>
      </c>
      <c r="E26" s="8">
        <v>44581</v>
      </c>
      <c r="F26" s="7">
        <f>348160-2421686</f>
        <v>-2073526</v>
      </c>
      <c r="G26" s="7" t="s">
        <v>13</v>
      </c>
      <c r="H26" s="6" t="s">
        <v>121</v>
      </c>
      <c r="I26" s="5" t="s">
        <v>65</v>
      </c>
      <c r="J26" s="4" t="s">
        <v>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s="11" customFormat="1" ht="38.75" customHeight="1" x14ac:dyDescent="0.25">
      <c r="A27" s="10">
        <v>108574</v>
      </c>
      <c r="B27" s="10" t="s">
        <v>11</v>
      </c>
      <c r="C27" s="9">
        <v>1115</v>
      </c>
      <c r="D27" s="6" t="s">
        <v>120</v>
      </c>
      <c r="E27" s="8">
        <v>44582</v>
      </c>
      <c r="F27" s="7">
        <v>202165</v>
      </c>
      <c r="G27" s="7" t="s">
        <v>119</v>
      </c>
      <c r="H27" s="6" t="s">
        <v>22</v>
      </c>
      <c r="I27" s="5" t="s">
        <v>118</v>
      </c>
      <c r="J27" s="4" t="s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3" customFormat="1" ht="38.75" customHeight="1" x14ac:dyDescent="0.2">
      <c r="A28" s="10">
        <v>108574</v>
      </c>
      <c r="B28" s="10" t="s">
        <v>11</v>
      </c>
      <c r="C28" s="9">
        <v>1115</v>
      </c>
      <c r="D28" s="6" t="s">
        <v>120</v>
      </c>
      <c r="E28" s="8">
        <v>44582</v>
      </c>
      <c r="F28" s="7">
        <v>0</v>
      </c>
      <c r="G28" s="7" t="s">
        <v>119</v>
      </c>
      <c r="H28" s="6" t="s">
        <v>22</v>
      </c>
      <c r="I28" s="5" t="s">
        <v>118</v>
      </c>
      <c r="J28" s="4" t="s">
        <v>0</v>
      </c>
    </row>
    <row r="29" spans="1:28" s="3" customFormat="1" ht="38.75" customHeight="1" x14ac:dyDescent="0.2">
      <c r="A29" s="10">
        <v>108757</v>
      </c>
      <c r="B29" s="10" t="s">
        <v>11</v>
      </c>
      <c r="C29" s="9">
        <v>31214</v>
      </c>
      <c r="D29" s="6" t="s">
        <v>117</v>
      </c>
      <c r="E29" s="8">
        <v>44582</v>
      </c>
      <c r="F29" s="7">
        <f>331840-1986521</f>
        <v>-1654681</v>
      </c>
      <c r="G29" s="7" t="s">
        <v>13</v>
      </c>
      <c r="H29" s="6" t="s">
        <v>116</v>
      </c>
      <c r="I29" s="5" t="s">
        <v>7</v>
      </c>
      <c r="J29" s="4" t="s">
        <v>0</v>
      </c>
    </row>
    <row r="30" spans="1:28" s="3" customFormat="1" ht="38.75" customHeight="1" x14ac:dyDescent="0.2">
      <c r="A30" s="10">
        <v>107506</v>
      </c>
      <c r="B30" s="10" t="s">
        <v>11</v>
      </c>
      <c r="C30" s="9">
        <v>9385020</v>
      </c>
      <c r="D30" s="6" t="s">
        <v>115</v>
      </c>
      <c r="E30" s="8">
        <v>44582</v>
      </c>
      <c r="F30" s="7">
        <v>0</v>
      </c>
      <c r="G30" s="7" t="s">
        <v>13</v>
      </c>
      <c r="H30" s="6" t="s">
        <v>18</v>
      </c>
      <c r="I30" s="5" t="s">
        <v>1</v>
      </c>
      <c r="J30" s="4" t="s">
        <v>0</v>
      </c>
    </row>
    <row r="31" spans="1:28" s="3" customFormat="1" ht="38.75" customHeight="1" x14ac:dyDescent="0.2">
      <c r="A31" s="10">
        <v>107662</v>
      </c>
      <c r="B31" s="10" t="s">
        <v>11</v>
      </c>
      <c r="C31" s="9">
        <v>21051</v>
      </c>
      <c r="D31" s="6" t="s">
        <v>114</v>
      </c>
      <c r="E31" s="8">
        <v>44585</v>
      </c>
      <c r="F31" s="7">
        <v>0</v>
      </c>
      <c r="G31" s="7" t="s">
        <v>9</v>
      </c>
      <c r="H31" s="6" t="s">
        <v>18</v>
      </c>
      <c r="I31" s="5" t="s">
        <v>1</v>
      </c>
      <c r="J31" s="4" t="s">
        <v>0</v>
      </c>
    </row>
    <row r="32" spans="1:28" s="11" customFormat="1" ht="38.75" customHeight="1" x14ac:dyDescent="0.25">
      <c r="A32" s="10" t="s">
        <v>105</v>
      </c>
      <c r="B32" s="10" t="s">
        <v>11</v>
      </c>
      <c r="C32" s="9">
        <v>31215</v>
      </c>
      <c r="D32" s="6" t="s">
        <v>104</v>
      </c>
      <c r="E32" s="8">
        <v>44592</v>
      </c>
      <c r="F32" s="7">
        <v>4052513</v>
      </c>
      <c r="G32" s="7" t="s">
        <v>60</v>
      </c>
      <c r="H32" s="6" t="s">
        <v>113</v>
      </c>
      <c r="I32" s="5" t="s">
        <v>65</v>
      </c>
      <c r="J32" s="4" t="s"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10" s="3" customFormat="1" ht="38.75" customHeight="1" x14ac:dyDescent="0.2">
      <c r="A33" s="10" t="s">
        <v>105</v>
      </c>
      <c r="B33" s="10" t="s">
        <v>11</v>
      </c>
      <c r="C33" s="9">
        <v>31215</v>
      </c>
      <c r="D33" s="6" t="s">
        <v>104</v>
      </c>
      <c r="E33" s="8">
        <v>44592</v>
      </c>
      <c r="F33" s="7">
        <v>-271202</v>
      </c>
      <c r="G33" s="7" t="s">
        <v>13</v>
      </c>
      <c r="H33" s="6" t="s">
        <v>113</v>
      </c>
      <c r="I33" s="5" t="s">
        <v>65</v>
      </c>
      <c r="J33" s="4" t="s">
        <v>0</v>
      </c>
    </row>
    <row r="34" spans="1:10" s="3" customFormat="1" ht="38.75" customHeight="1" x14ac:dyDescent="0.2">
      <c r="A34" s="10" t="s">
        <v>105</v>
      </c>
      <c r="B34" s="10" t="s">
        <v>11</v>
      </c>
      <c r="C34" s="9">
        <v>31215</v>
      </c>
      <c r="D34" s="6" t="s">
        <v>104</v>
      </c>
      <c r="E34" s="8">
        <v>44592</v>
      </c>
      <c r="F34" s="7">
        <v>-3728207</v>
      </c>
      <c r="G34" s="7" t="s">
        <v>13</v>
      </c>
      <c r="H34" s="6" t="s">
        <v>113</v>
      </c>
      <c r="I34" s="5" t="s">
        <v>65</v>
      </c>
      <c r="J34" s="4" t="s">
        <v>0</v>
      </c>
    </row>
    <row r="35" spans="1:10" s="3" customFormat="1" ht="38.75" customHeight="1" x14ac:dyDescent="0.2">
      <c r="A35" s="10" t="s">
        <v>41</v>
      </c>
      <c r="B35" s="10" t="s">
        <v>11</v>
      </c>
      <c r="C35" s="9">
        <v>380016</v>
      </c>
      <c r="D35" s="6" t="s">
        <v>40</v>
      </c>
      <c r="E35" s="8">
        <v>44592</v>
      </c>
      <c r="F35" s="7">
        <v>0</v>
      </c>
      <c r="G35" s="7" t="s">
        <v>23</v>
      </c>
      <c r="H35" s="6" t="s">
        <v>18</v>
      </c>
      <c r="I35" s="5" t="s">
        <v>7</v>
      </c>
      <c r="J35" s="4" t="s">
        <v>0</v>
      </c>
    </row>
    <row r="36" spans="1:10" s="3" customFormat="1" ht="38.75" customHeight="1" x14ac:dyDescent="0.2">
      <c r="A36" s="10" t="s">
        <v>35</v>
      </c>
      <c r="B36" s="10" t="s">
        <v>11</v>
      </c>
      <c r="C36" s="9">
        <v>380020</v>
      </c>
      <c r="D36" s="6" t="s">
        <v>34</v>
      </c>
      <c r="E36" s="8">
        <v>44592</v>
      </c>
      <c r="F36" s="7">
        <v>0</v>
      </c>
      <c r="G36" s="7" t="s">
        <v>23</v>
      </c>
      <c r="H36" s="6" t="s">
        <v>18</v>
      </c>
      <c r="I36" s="5" t="s">
        <v>7</v>
      </c>
      <c r="J36" s="4" t="s">
        <v>0</v>
      </c>
    </row>
    <row r="37" spans="1:10" s="3" customFormat="1" ht="38.75" customHeight="1" x14ac:dyDescent="0.2">
      <c r="A37" s="10" t="s">
        <v>112</v>
      </c>
      <c r="B37" s="10" t="s">
        <v>11</v>
      </c>
      <c r="C37" s="9">
        <v>1101032</v>
      </c>
      <c r="D37" s="6" t="s">
        <v>111</v>
      </c>
      <c r="E37" s="8">
        <v>44592</v>
      </c>
      <c r="F37" s="7">
        <v>637371</v>
      </c>
      <c r="G37" s="7" t="s">
        <v>60</v>
      </c>
      <c r="H37" s="6" t="s">
        <v>33</v>
      </c>
      <c r="I37" s="5" t="s">
        <v>7</v>
      </c>
      <c r="J37" s="4" t="s">
        <v>0</v>
      </c>
    </row>
    <row r="38" spans="1:10" s="3" customFormat="1" ht="38.75" customHeight="1" x14ac:dyDescent="0.2">
      <c r="A38" s="10" t="s">
        <v>112</v>
      </c>
      <c r="B38" s="10" t="s">
        <v>11</v>
      </c>
      <c r="C38" s="9">
        <v>1101032</v>
      </c>
      <c r="D38" s="6" t="s">
        <v>111</v>
      </c>
      <c r="E38" s="8">
        <v>44592</v>
      </c>
      <c r="F38" s="7">
        <v>0</v>
      </c>
      <c r="G38" s="7" t="s">
        <v>13</v>
      </c>
      <c r="H38" s="6" t="s">
        <v>33</v>
      </c>
      <c r="I38" s="5" t="s">
        <v>7</v>
      </c>
      <c r="J38" s="4" t="s">
        <v>0</v>
      </c>
    </row>
    <row r="39" spans="1:10" s="3" customFormat="1" ht="38.75" customHeight="1" x14ac:dyDescent="0.2">
      <c r="A39" s="10" t="s">
        <v>110</v>
      </c>
      <c r="B39" s="10" t="s">
        <v>20</v>
      </c>
      <c r="C39" s="9">
        <v>30034</v>
      </c>
      <c r="D39" s="6" t="s">
        <v>109</v>
      </c>
      <c r="E39" s="8">
        <v>44596</v>
      </c>
      <c r="F39" s="7">
        <f>82276-100000</f>
        <v>-17724</v>
      </c>
      <c r="G39" s="7" t="s">
        <v>28</v>
      </c>
      <c r="H39" s="6" t="s">
        <v>2</v>
      </c>
      <c r="I39" s="4" t="s">
        <v>108</v>
      </c>
      <c r="J39" s="4" t="s">
        <v>0</v>
      </c>
    </row>
    <row r="40" spans="1:10" s="3" customFormat="1" ht="38.75" customHeight="1" x14ac:dyDescent="0.2">
      <c r="A40" s="10">
        <v>108403</v>
      </c>
      <c r="B40" s="10" t="s">
        <v>11</v>
      </c>
      <c r="C40" s="9">
        <v>9996376</v>
      </c>
      <c r="D40" s="6" t="s">
        <v>107</v>
      </c>
      <c r="E40" s="8">
        <v>44608</v>
      </c>
      <c r="F40" s="7">
        <f>452528-416167</f>
        <v>36361</v>
      </c>
      <c r="G40" s="7" t="s">
        <v>13</v>
      </c>
      <c r="H40" s="6" t="s">
        <v>47</v>
      </c>
      <c r="I40" s="5" t="s">
        <v>1</v>
      </c>
      <c r="J40" s="4" t="s">
        <v>0</v>
      </c>
    </row>
    <row r="41" spans="1:10" s="3" customFormat="1" ht="38.75" customHeight="1" x14ac:dyDescent="0.2">
      <c r="A41" s="10" t="s">
        <v>106</v>
      </c>
      <c r="B41" s="10" t="s">
        <v>11</v>
      </c>
      <c r="C41" s="9">
        <v>101178</v>
      </c>
      <c r="D41" s="6" t="s">
        <v>81</v>
      </c>
      <c r="E41" s="8">
        <v>44616</v>
      </c>
      <c r="F41" s="7">
        <v>0</v>
      </c>
      <c r="G41" s="7" t="s">
        <v>9</v>
      </c>
      <c r="H41" s="6" t="s">
        <v>18</v>
      </c>
      <c r="I41" s="5" t="s">
        <v>15</v>
      </c>
      <c r="J41" s="4" t="s">
        <v>0</v>
      </c>
    </row>
    <row r="42" spans="1:10" s="3" customFormat="1" ht="38.75" customHeight="1" x14ac:dyDescent="0.2">
      <c r="A42" s="10">
        <v>108585</v>
      </c>
      <c r="B42" s="10" t="s">
        <v>11</v>
      </c>
      <c r="C42" s="9">
        <v>101170</v>
      </c>
      <c r="D42" s="6" t="s">
        <v>83</v>
      </c>
      <c r="E42" s="8">
        <v>44620</v>
      </c>
      <c r="F42" s="7">
        <v>0</v>
      </c>
      <c r="G42" s="7" t="s">
        <v>9</v>
      </c>
      <c r="H42" s="6" t="s">
        <v>18</v>
      </c>
      <c r="I42" s="5" t="s">
        <v>65</v>
      </c>
      <c r="J42" s="4" t="s">
        <v>0</v>
      </c>
    </row>
    <row r="43" spans="1:10" s="3" customFormat="1" ht="38.75" customHeight="1" x14ac:dyDescent="0.2">
      <c r="A43" s="10" t="s">
        <v>105</v>
      </c>
      <c r="B43" s="10" t="s">
        <v>11</v>
      </c>
      <c r="C43" s="9">
        <v>31215</v>
      </c>
      <c r="D43" s="6" t="s">
        <v>104</v>
      </c>
      <c r="E43" s="8">
        <v>44622</v>
      </c>
      <c r="F43" s="7">
        <f>4391627-4052513</f>
        <v>339114</v>
      </c>
      <c r="G43" s="7" t="s">
        <v>60</v>
      </c>
      <c r="H43" s="6" t="s">
        <v>27</v>
      </c>
      <c r="I43" s="5" t="s">
        <v>65</v>
      </c>
      <c r="J43" s="4" t="s">
        <v>0</v>
      </c>
    </row>
    <row r="44" spans="1:10" s="3" customFormat="1" ht="38.75" customHeight="1" x14ac:dyDescent="0.2">
      <c r="A44" s="10" t="s">
        <v>105</v>
      </c>
      <c r="B44" s="10" t="s">
        <v>11</v>
      </c>
      <c r="C44" s="9">
        <v>31215</v>
      </c>
      <c r="D44" s="6" t="s">
        <v>104</v>
      </c>
      <c r="E44" s="8">
        <v>44623</v>
      </c>
      <c r="F44" s="7">
        <f>5271171-4391627</f>
        <v>879544</v>
      </c>
      <c r="G44" s="7" t="s">
        <v>60</v>
      </c>
      <c r="H44" s="6" t="s">
        <v>103</v>
      </c>
      <c r="I44" s="5" t="s">
        <v>65</v>
      </c>
      <c r="J44" s="4" t="s">
        <v>0</v>
      </c>
    </row>
    <row r="45" spans="1:10" s="3" customFormat="1" ht="38.75" customHeight="1" x14ac:dyDescent="0.2">
      <c r="A45" s="10" t="s">
        <v>102</v>
      </c>
      <c r="B45" s="10" t="s">
        <v>11</v>
      </c>
      <c r="C45" s="9">
        <v>30049</v>
      </c>
      <c r="D45" s="6" t="s">
        <v>101</v>
      </c>
      <c r="E45" s="8">
        <v>44636</v>
      </c>
      <c r="F45" s="7">
        <f>17260-17714</f>
        <v>-454</v>
      </c>
      <c r="G45" s="7" t="s">
        <v>23</v>
      </c>
      <c r="H45" s="6" t="s">
        <v>47</v>
      </c>
      <c r="I45" s="5" t="s">
        <v>1</v>
      </c>
      <c r="J45" s="4" t="s">
        <v>0</v>
      </c>
    </row>
    <row r="46" spans="1:10" s="3" customFormat="1" ht="38.75" customHeight="1" x14ac:dyDescent="0.2">
      <c r="A46" s="10">
        <v>107535</v>
      </c>
      <c r="B46" s="10" t="s">
        <v>11</v>
      </c>
      <c r="C46" s="9">
        <v>21049</v>
      </c>
      <c r="D46" s="6" t="s">
        <v>96</v>
      </c>
      <c r="E46" s="8">
        <v>44638</v>
      </c>
      <c r="F46" s="7">
        <f>2348597-2447340</f>
        <v>-98743</v>
      </c>
      <c r="G46" s="7" t="s">
        <v>9</v>
      </c>
      <c r="H46" s="6" t="s">
        <v>2</v>
      </c>
      <c r="I46" s="5" t="s">
        <v>1</v>
      </c>
      <c r="J46" s="4" t="s">
        <v>0</v>
      </c>
    </row>
    <row r="47" spans="1:10" s="3" customFormat="1" ht="38.75" customHeight="1" x14ac:dyDescent="0.2">
      <c r="A47" s="10" t="s">
        <v>100</v>
      </c>
      <c r="B47" s="10" t="s">
        <v>20</v>
      </c>
      <c r="C47" s="9">
        <v>23048</v>
      </c>
      <c r="D47" s="6" t="s">
        <v>99</v>
      </c>
      <c r="E47" s="8">
        <v>44645</v>
      </c>
      <c r="F47" s="7">
        <v>-356</v>
      </c>
      <c r="G47" s="7" t="s">
        <v>13</v>
      </c>
      <c r="H47" s="6" t="s">
        <v>2</v>
      </c>
      <c r="I47" s="4" t="s">
        <v>98</v>
      </c>
      <c r="J47" s="4" t="s">
        <v>0</v>
      </c>
    </row>
    <row r="48" spans="1:10" s="3" customFormat="1" ht="38.75" customHeight="1" x14ac:dyDescent="0.2">
      <c r="A48" s="10">
        <v>107662</v>
      </c>
      <c r="B48" s="10" t="s">
        <v>11</v>
      </c>
      <c r="C48" s="9">
        <v>21051</v>
      </c>
      <c r="D48" s="6" t="s">
        <v>97</v>
      </c>
      <c r="E48" s="8">
        <v>44645</v>
      </c>
      <c r="F48" s="7">
        <v>3975902</v>
      </c>
      <c r="G48" s="7" t="s">
        <v>9</v>
      </c>
      <c r="H48" s="6" t="s">
        <v>27</v>
      </c>
      <c r="I48" s="5" t="s">
        <v>1</v>
      </c>
      <c r="J48" s="4" t="s">
        <v>0</v>
      </c>
    </row>
    <row r="49" spans="1:17" s="3" customFormat="1" ht="38.75" customHeight="1" x14ac:dyDescent="0.2">
      <c r="A49" s="10">
        <v>107869</v>
      </c>
      <c r="B49" s="10" t="s">
        <v>11</v>
      </c>
      <c r="C49" s="9">
        <v>21055</v>
      </c>
      <c r="D49" s="6" t="s">
        <v>96</v>
      </c>
      <c r="E49" s="8">
        <v>44648</v>
      </c>
      <c r="F49" s="7">
        <v>0</v>
      </c>
      <c r="G49" s="7" t="s">
        <v>13</v>
      </c>
      <c r="H49" s="6" t="s">
        <v>95</v>
      </c>
      <c r="I49" s="5" t="s">
        <v>1</v>
      </c>
      <c r="J49" s="4" t="s">
        <v>0</v>
      </c>
    </row>
    <row r="50" spans="1:17" s="3" customFormat="1" ht="38.75" customHeight="1" x14ac:dyDescent="0.2">
      <c r="A50" s="10" t="s">
        <v>94</v>
      </c>
      <c r="B50" s="10" t="s">
        <v>11</v>
      </c>
      <c r="C50" s="9">
        <v>142095</v>
      </c>
      <c r="D50" s="6" t="s">
        <v>93</v>
      </c>
      <c r="E50" s="8">
        <v>44649</v>
      </c>
      <c r="F50" s="7">
        <f>19114-19200</f>
        <v>-86</v>
      </c>
      <c r="G50" s="7" t="s">
        <v>23</v>
      </c>
      <c r="H50" s="6" t="s">
        <v>47</v>
      </c>
      <c r="I50" s="5" t="s">
        <v>1</v>
      </c>
      <c r="J50" s="4" t="s">
        <v>0</v>
      </c>
    </row>
    <row r="51" spans="1:17" s="3" customFormat="1" ht="38.75" customHeight="1" x14ac:dyDescent="0.2">
      <c r="A51" s="10" t="s">
        <v>92</v>
      </c>
      <c r="B51" s="10" t="s">
        <v>11</v>
      </c>
      <c r="C51" s="9">
        <v>30046</v>
      </c>
      <c r="D51" s="6" t="s">
        <v>91</v>
      </c>
      <c r="E51" s="8">
        <v>44657</v>
      </c>
      <c r="F51" s="7">
        <f>153257-151560</f>
        <v>1697</v>
      </c>
      <c r="G51" s="7" t="s">
        <v>23</v>
      </c>
      <c r="H51" s="6" t="s">
        <v>56</v>
      </c>
      <c r="I51" s="5" t="s">
        <v>1</v>
      </c>
      <c r="J51" s="4" t="s">
        <v>0</v>
      </c>
    </row>
    <row r="52" spans="1:17" s="3" customFormat="1" ht="38.75" customHeight="1" x14ac:dyDescent="0.2">
      <c r="A52" s="10" t="s">
        <v>92</v>
      </c>
      <c r="B52" s="10" t="s">
        <v>11</v>
      </c>
      <c r="C52" s="9">
        <v>30046</v>
      </c>
      <c r="D52" s="6" t="s">
        <v>91</v>
      </c>
      <c r="E52" s="8">
        <v>44657</v>
      </c>
      <c r="F52" s="7">
        <f>0-9000</f>
        <v>-9000</v>
      </c>
      <c r="G52" s="7" t="s">
        <v>23</v>
      </c>
      <c r="H52" s="6" t="s">
        <v>47</v>
      </c>
      <c r="I52" s="5" t="s">
        <v>1</v>
      </c>
      <c r="J52" s="4" t="s">
        <v>0</v>
      </c>
    </row>
    <row r="53" spans="1:17" s="3" customFormat="1" ht="38.75" customHeight="1" x14ac:dyDescent="0.2">
      <c r="A53" s="10" t="s">
        <v>90</v>
      </c>
      <c r="B53" s="10" t="s">
        <v>11</v>
      </c>
      <c r="C53" s="9">
        <v>30047</v>
      </c>
      <c r="D53" s="6" t="s">
        <v>89</v>
      </c>
      <c r="E53" s="8">
        <v>44657</v>
      </c>
      <c r="F53" s="7">
        <f>4828-9000</f>
        <v>-4172</v>
      </c>
      <c r="G53" s="7" t="s">
        <v>23</v>
      </c>
      <c r="H53" s="6" t="s">
        <v>47</v>
      </c>
      <c r="I53" s="5" t="s">
        <v>1</v>
      </c>
      <c r="J53" s="4" t="s">
        <v>0</v>
      </c>
    </row>
    <row r="54" spans="1:17" s="3" customFormat="1" ht="38.75" customHeight="1" x14ac:dyDescent="0.2">
      <c r="A54" s="15">
        <v>107687</v>
      </c>
      <c r="B54" s="15" t="s">
        <v>11</v>
      </c>
      <c r="C54" s="14">
        <v>31196</v>
      </c>
      <c r="D54" s="5" t="s">
        <v>88</v>
      </c>
      <c r="E54" s="13">
        <v>44658</v>
      </c>
      <c r="F54" s="4">
        <f>1077213-1471869</f>
        <v>-394656</v>
      </c>
      <c r="G54" s="4" t="s">
        <v>13</v>
      </c>
      <c r="H54" s="5" t="s">
        <v>2</v>
      </c>
      <c r="I54" s="5" t="s">
        <v>1</v>
      </c>
      <c r="J54" s="4" t="s">
        <v>0</v>
      </c>
    </row>
    <row r="55" spans="1:17" s="3" customFormat="1" ht="38.75" customHeight="1" x14ac:dyDescent="0.25">
      <c r="A55" s="10">
        <v>107190</v>
      </c>
      <c r="B55" s="10" t="s">
        <v>11</v>
      </c>
      <c r="C55" s="9">
        <v>9401001</v>
      </c>
      <c r="D55" s="6" t="s">
        <v>87</v>
      </c>
      <c r="E55" s="8">
        <v>44659</v>
      </c>
      <c r="F55" s="7">
        <f>986261-1124846</f>
        <v>-138585</v>
      </c>
      <c r="G55" s="7" t="s">
        <v>9</v>
      </c>
      <c r="H55" s="6" t="s">
        <v>2</v>
      </c>
      <c r="I55" s="5" t="s">
        <v>1</v>
      </c>
      <c r="J55" s="4" t="s">
        <v>0</v>
      </c>
      <c r="K55" s="11"/>
      <c r="L55" s="11"/>
      <c r="M55" s="11"/>
      <c r="N55" s="11"/>
      <c r="O55" s="11"/>
      <c r="P55" s="11"/>
      <c r="Q55" s="11"/>
    </row>
    <row r="56" spans="1:17" s="3" customFormat="1" ht="38.75" customHeight="1" x14ac:dyDescent="0.2">
      <c r="A56" s="10">
        <v>103060</v>
      </c>
      <c r="B56" s="10" t="s">
        <v>11</v>
      </c>
      <c r="C56" s="9">
        <v>661011</v>
      </c>
      <c r="D56" s="6" t="s">
        <v>86</v>
      </c>
      <c r="E56" s="8">
        <v>44662</v>
      </c>
      <c r="F56" s="7">
        <v>320000</v>
      </c>
      <c r="G56" s="7" t="s">
        <v>13</v>
      </c>
      <c r="H56" s="6" t="s">
        <v>85</v>
      </c>
      <c r="I56" s="5" t="s">
        <v>1</v>
      </c>
      <c r="J56" s="4" t="s">
        <v>0</v>
      </c>
    </row>
    <row r="57" spans="1:17" s="3" customFormat="1" ht="38.75" customHeight="1" x14ac:dyDescent="0.2">
      <c r="A57" s="10">
        <v>107863</v>
      </c>
      <c r="B57" s="10" t="s">
        <v>11</v>
      </c>
      <c r="C57" s="9">
        <v>81143</v>
      </c>
      <c r="D57" s="6" t="s">
        <v>84</v>
      </c>
      <c r="E57" s="8">
        <v>44665</v>
      </c>
      <c r="F57" s="7">
        <f>437084-83520</f>
        <v>353564</v>
      </c>
      <c r="G57" s="7" t="s">
        <v>9</v>
      </c>
      <c r="H57" s="6" t="s">
        <v>80</v>
      </c>
      <c r="I57" s="5" t="s">
        <v>7</v>
      </c>
      <c r="J57" s="4" t="s">
        <v>0</v>
      </c>
    </row>
    <row r="58" spans="1:17" s="3" customFormat="1" ht="38.75" customHeight="1" x14ac:dyDescent="0.2">
      <c r="A58" s="10">
        <v>108585</v>
      </c>
      <c r="B58" s="10" t="s">
        <v>11</v>
      </c>
      <c r="C58" s="9">
        <v>101170</v>
      </c>
      <c r="D58" s="6" t="s">
        <v>83</v>
      </c>
      <c r="E58" s="8">
        <v>44670</v>
      </c>
      <c r="F58" s="7">
        <v>5926546</v>
      </c>
      <c r="G58" s="7" t="s">
        <v>9</v>
      </c>
      <c r="H58" s="6" t="s">
        <v>27</v>
      </c>
      <c r="I58" s="5" t="s">
        <v>65</v>
      </c>
      <c r="J58" s="4" t="s">
        <v>0</v>
      </c>
    </row>
    <row r="59" spans="1:17" s="3" customFormat="1" ht="38.75" customHeight="1" x14ac:dyDescent="0.2">
      <c r="A59" s="10">
        <v>108585</v>
      </c>
      <c r="B59" s="10" t="s">
        <v>11</v>
      </c>
      <c r="C59" s="9">
        <v>101170</v>
      </c>
      <c r="D59" s="6" t="s">
        <v>83</v>
      </c>
      <c r="E59" s="8">
        <v>44670</v>
      </c>
      <c r="F59" s="7">
        <v>0</v>
      </c>
      <c r="G59" s="7" t="s">
        <v>9</v>
      </c>
      <c r="H59" s="6" t="s">
        <v>27</v>
      </c>
      <c r="I59" s="5" t="s">
        <v>65</v>
      </c>
      <c r="J59" s="4" t="s">
        <v>0</v>
      </c>
    </row>
    <row r="60" spans="1:17" s="3" customFormat="1" ht="38.75" customHeight="1" x14ac:dyDescent="0.2">
      <c r="A60" s="10" t="s">
        <v>82</v>
      </c>
      <c r="B60" s="10" t="s">
        <v>11</v>
      </c>
      <c r="C60" s="9">
        <v>101178</v>
      </c>
      <c r="D60" s="6" t="s">
        <v>81</v>
      </c>
      <c r="E60" s="8">
        <v>44677</v>
      </c>
      <c r="F60" s="7">
        <v>0</v>
      </c>
      <c r="G60" s="7" t="s">
        <v>9</v>
      </c>
      <c r="H60" s="6" t="s">
        <v>80</v>
      </c>
      <c r="I60" s="5" t="s">
        <v>15</v>
      </c>
      <c r="J60" s="4" t="s">
        <v>0</v>
      </c>
    </row>
    <row r="61" spans="1:17" s="3" customFormat="1" ht="38.75" customHeight="1" x14ac:dyDescent="0.25">
      <c r="A61" s="10">
        <v>107321</v>
      </c>
      <c r="B61" s="10" t="s">
        <v>11</v>
      </c>
      <c r="C61" s="9" t="s">
        <v>79</v>
      </c>
      <c r="D61" s="6" t="s">
        <v>78</v>
      </c>
      <c r="E61" s="8">
        <v>44678</v>
      </c>
      <c r="F61" s="7">
        <f>162349-360000</f>
        <v>-197651</v>
      </c>
      <c r="G61" s="7" t="s">
        <v>13</v>
      </c>
      <c r="H61" s="6" t="s">
        <v>77</v>
      </c>
      <c r="I61" s="5" t="s">
        <v>7</v>
      </c>
      <c r="J61" s="4" t="s">
        <v>0</v>
      </c>
      <c r="K61" s="1"/>
      <c r="L61" s="1"/>
      <c r="M61" s="1"/>
      <c r="N61" s="1"/>
      <c r="O61" s="1"/>
      <c r="P61" s="1"/>
      <c r="Q61" s="1"/>
    </row>
    <row r="62" spans="1:17" s="3" customFormat="1" ht="38.75" customHeight="1" x14ac:dyDescent="0.2">
      <c r="A62" s="10" t="s">
        <v>76</v>
      </c>
      <c r="B62" s="10" t="s">
        <v>20</v>
      </c>
      <c r="C62" s="9">
        <v>9095002</v>
      </c>
      <c r="D62" s="6" t="s">
        <v>75</v>
      </c>
      <c r="E62" s="8">
        <v>44678</v>
      </c>
      <c r="F62" s="7">
        <v>5209</v>
      </c>
      <c r="G62" s="7" t="s">
        <v>60</v>
      </c>
      <c r="H62" s="6" t="s">
        <v>18</v>
      </c>
      <c r="I62" s="5" t="s">
        <v>46</v>
      </c>
      <c r="J62" s="4" t="s">
        <v>0</v>
      </c>
    </row>
    <row r="63" spans="1:17" s="3" customFormat="1" ht="38.75" customHeight="1" x14ac:dyDescent="0.2">
      <c r="A63" s="10" t="s">
        <v>74</v>
      </c>
      <c r="B63" s="10" t="s">
        <v>20</v>
      </c>
      <c r="C63" s="9">
        <v>50049</v>
      </c>
      <c r="D63" s="6" t="s">
        <v>73</v>
      </c>
      <c r="E63" s="8">
        <v>44679</v>
      </c>
      <c r="F63" s="7">
        <f>144166-146147</f>
        <v>-1981</v>
      </c>
      <c r="G63" s="7" t="s">
        <v>13</v>
      </c>
      <c r="H63" s="6" t="s">
        <v>72</v>
      </c>
      <c r="I63" s="5" t="s">
        <v>59</v>
      </c>
      <c r="J63" s="4" t="s">
        <v>0</v>
      </c>
      <c r="K63" s="12"/>
      <c r="L63" s="12"/>
      <c r="M63" s="12"/>
      <c r="N63" s="12"/>
      <c r="O63" s="12"/>
      <c r="P63" s="12"/>
      <c r="Q63" s="12"/>
    </row>
    <row r="64" spans="1:17" s="3" customFormat="1" ht="38.75" customHeight="1" x14ac:dyDescent="0.2">
      <c r="A64" s="10" t="s">
        <v>71</v>
      </c>
      <c r="B64" s="10" t="s">
        <v>20</v>
      </c>
      <c r="C64" s="9">
        <v>7833004</v>
      </c>
      <c r="D64" s="6" t="s">
        <v>70</v>
      </c>
      <c r="E64" s="8">
        <v>44679</v>
      </c>
      <c r="F64" s="7">
        <v>0</v>
      </c>
      <c r="G64" s="7" t="s">
        <v>54</v>
      </c>
      <c r="H64" s="6" t="s">
        <v>68</v>
      </c>
      <c r="I64" s="5" t="s">
        <v>59</v>
      </c>
      <c r="J64" s="4" t="s">
        <v>0</v>
      </c>
    </row>
    <row r="65" spans="1:10" s="3" customFormat="1" ht="38.75" customHeight="1" x14ac:dyDescent="0.2">
      <c r="A65" s="10" t="s">
        <v>71</v>
      </c>
      <c r="B65" s="10" t="s">
        <v>20</v>
      </c>
      <c r="C65" s="9">
        <v>7833004</v>
      </c>
      <c r="D65" s="6" t="s">
        <v>70</v>
      </c>
      <c r="E65" s="8">
        <v>44679</v>
      </c>
      <c r="F65" s="7">
        <v>0</v>
      </c>
      <c r="G65" s="7" t="s">
        <v>13</v>
      </c>
      <c r="H65" s="6" t="s">
        <v>68</v>
      </c>
      <c r="I65" s="5" t="s">
        <v>59</v>
      </c>
      <c r="J65" s="4" t="s">
        <v>0</v>
      </c>
    </row>
    <row r="66" spans="1:10" s="3" customFormat="1" ht="38.75" customHeight="1" x14ac:dyDescent="0.2">
      <c r="A66" s="10" t="s">
        <v>71</v>
      </c>
      <c r="B66" s="10" t="s">
        <v>20</v>
      </c>
      <c r="C66" s="9">
        <v>7833004</v>
      </c>
      <c r="D66" s="6" t="s">
        <v>70</v>
      </c>
      <c r="E66" s="8">
        <v>44679</v>
      </c>
      <c r="F66" s="7">
        <v>0</v>
      </c>
      <c r="G66" s="7" t="s">
        <v>69</v>
      </c>
      <c r="H66" s="6" t="s">
        <v>68</v>
      </c>
      <c r="I66" s="5" t="s">
        <v>59</v>
      </c>
      <c r="J66" s="4" t="s">
        <v>0</v>
      </c>
    </row>
    <row r="67" spans="1:10" s="3" customFormat="1" ht="38.75" customHeight="1" x14ac:dyDescent="0.2">
      <c r="A67" s="10" t="s">
        <v>67</v>
      </c>
      <c r="B67" s="10" t="s">
        <v>20</v>
      </c>
      <c r="C67" s="9">
        <v>68018</v>
      </c>
      <c r="D67" s="6" t="s">
        <v>17</v>
      </c>
      <c r="E67" s="8">
        <v>44690</v>
      </c>
      <c r="F67" s="7">
        <f>75539-79507</f>
        <v>-3968</v>
      </c>
      <c r="G67" s="7" t="s">
        <v>13</v>
      </c>
      <c r="H67" s="6" t="s">
        <v>2</v>
      </c>
      <c r="I67" s="5" t="s">
        <v>17</v>
      </c>
      <c r="J67" s="4" t="s">
        <v>0</v>
      </c>
    </row>
    <row r="68" spans="1:10" s="3" customFormat="1" ht="38.75" customHeight="1" x14ac:dyDescent="0.2">
      <c r="A68" s="10">
        <v>106947</v>
      </c>
      <c r="B68" s="10" t="s">
        <v>11</v>
      </c>
      <c r="C68" s="9">
        <v>101179</v>
      </c>
      <c r="D68" s="6" t="s">
        <v>66</v>
      </c>
      <c r="E68" s="8">
        <v>44693</v>
      </c>
      <c r="F68" s="7">
        <v>0</v>
      </c>
      <c r="G68" s="7" t="s">
        <v>9</v>
      </c>
      <c r="H68" s="6" t="s">
        <v>18</v>
      </c>
      <c r="I68" s="5" t="s">
        <v>65</v>
      </c>
      <c r="J68" s="4" t="s">
        <v>0</v>
      </c>
    </row>
    <row r="69" spans="1:10" s="3" customFormat="1" ht="38.75" customHeight="1" x14ac:dyDescent="0.2">
      <c r="A69" s="10">
        <v>102111</v>
      </c>
      <c r="B69" s="10" t="s">
        <v>11</v>
      </c>
      <c r="C69" s="9">
        <v>81075</v>
      </c>
      <c r="D69" s="6" t="s">
        <v>10</v>
      </c>
      <c r="E69" s="8">
        <v>44693</v>
      </c>
      <c r="F69" s="7">
        <v>160000</v>
      </c>
      <c r="G69" s="7" t="s">
        <v>13</v>
      </c>
      <c r="H69" s="6" t="s">
        <v>64</v>
      </c>
      <c r="I69" s="5" t="s">
        <v>7</v>
      </c>
      <c r="J69" s="4" t="s">
        <v>0</v>
      </c>
    </row>
    <row r="70" spans="1:10" s="3" customFormat="1" ht="38.75" customHeight="1" x14ac:dyDescent="0.2">
      <c r="A70" s="10" t="s">
        <v>63</v>
      </c>
      <c r="B70" s="10" t="s">
        <v>20</v>
      </c>
      <c r="C70" s="9">
        <v>9151005</v>
      </c>
      <c r="D70" s="6" t="s">
        <v>61</v>
      </c>
      <c r="E70" s="8">
        <v>44698</v>
      </c>
      <c r="F70" s="7">
        <v>1037</v>
      </c>
      <c r="G70" s="7" t="s">
        <v>60</v>
      </c>
      <c r="H70" s="6" t="s">
        <v>18</v>
      </c>
      <c r="I70" s="5" t="s">
        <v>59</v>
      </c>
      <c r="J70" s="4" t="s">
        <v>0</v>
      </c>
    </row>
    <row r="71" spans="1:10" s="3" customFormat="1" ht="38.75" customHeight="1" x14ac:dyDescent="0.2">
      <c r="A71" s="10" t="s">
        <v>62</v>
      </c>
      <c r="B71" s="10" t="s">
        <v>20</v>
      </c>
      <c r="C71" s="9">
        <v>9151006</v>
      </c>
      <c r="D71" s="6" t="s">
        <v>61</v>
      </c>
      <c r="E71" s="8">
        <v>44698</v>
      </c>
      <c r="F71" s="7">
        <v>5145</v>
      </c>
      <c r="G71" s="7" t="s">
        <v>60</v>
      </c>
      <c r="H71" s="6" t="s">
        <v>18</v>
      </c>
      <c r="I71" s="5" t="s">
        <v>59</v>
      </c>
      <c r="J71" s="4" t="s">
        <v>0</v>
      </c>
    </row>
    <row r="72" spans="1:10" s="3" customFormat="1" ht="38.75" customHeight="1" x14ac:dyDescent="0.2">
      <c r="A72" s="10" t="s">
        <v>58</v>
      </c>
      <c r="B72" s="10" t="s">
        <v>11</v>
      </c>
      <c r="C72" s="9">
        <v>2104010</v>
      </c>
      <c r="D72" s="6" t="s">
        <v>57</v>
      </c>
      <c r="E72" s="8">
        <v>44698</v>
      </c>
      <c r="F72" s="7">
        <v>0</v>
      </c>
      <c r="G72" s="7" t="s">
        <v>23</v>
      </c>
      <c r="H72" s="6" t="s">
        <v>56</v>
      </c>
      <c r="I72" s="5" t="s">
        <v>1</v>
      </c>
      <c r="J72" s="4" t="s">
        <v>0</v>
      </c>
    </row>
    <row r="73" spans="1:10" s="3" customFormat="1" ht="38.75" customHeight="1" x14ac:dyDescent="0.2">
      <c r="A73" s="10" t="s">
        <v>58</v>
      </c>
      <c r="B73" s="10" t="s">
        <v>11</v>
      </c>
      <c r="C73" s="9">
        <v>2104010</v>
      </c>
      <c r="D73" s="6" t="s">
        <v>57</v>
      </c>
      <c r="E73" s="8">
        <v>44698</v>
      </c>
      <c r="F73" s="7">
        <f>2265-9000</f>
        <v>-6735</v>
      </c>
      <c r="G73" s="7" t="s">
        <v>23</v>
      </c>
      <c r="H73" s="6" t="s">
        <v>56</v>
      </c>
      <c r="I73" s="5" t="s">
        <v>1</v>
      </c>
      <c r="J73" s="4" t="s">
        <v>0</v>
      </c>
    </row>
    <row r="74" spans="1:10" s="3" customFormat="1" ht="38.75" customHeight="1" x14ac:dyDescent="0.2">
      <c r="A74" s="10">
        <v>109154</v>
      </c>
      <c r="B74" s="10" t="s">
        <v>11</v>
      </c>
      <c r="C74" s="9">
        <v>81152</v>
      </c>
      <c r="D74" s="6" t="s">
        <v>55</v>
      </c>
      <c r="E74" s="8">
        <v>44700</v>
      </c>
      <c r="F74" s="7">
        <v>108000</v>
      </c>
      <c r="G74" s="7" t="s">
        <v>54</v>
      </c>
      <c r="H74" s="6" t="s">
        <v>18</v>
      </c>
      <c r="I74" s="5" t="s">
        <v>7</v>
      </c>
      <c r="J74" s="4" t="s">
        <v>0</v>
      </c>
    </row>
    <row r="75" spans="1:10" s="3" customFormat="1" ht="38.75" customHeight="1" x14ac:dyDescent="0.2">
      <c r="A75" s="10">
        <v>501561</v>
      </c>
      <c r="B75" s="10" t="s">
        <v>11</v>
      </c>
      <c r="C75" s="9">
        <v>1145010</v>
      </c>
      <c r="D75" s="6" t="s">
        <v>53</v>
      </c>
      <c r="E75" s="8">
        <v>44718</v>
      </c>
      <c r="F75" s="7">
        <v>0</v>
      </c>
      <c r="G75" s="7" t="s">
        <v>9</v>
      </c>
      <c r="H75" s="6" t="s">
        <v>52</v>
      </c>
      <c r="I75" s="5" t="s">
        <v>7</v>
      </c>
      <c r="J75" s="4" t="s">
        <v>0</v>
      </c>
    </row>
    <row r="76" spans="1:10" s="3" customFormat="1" ht="38.75" customHeight="1" x14ac:dyDescent="0.2">
      <c r="A76" s="10">
        <v>501561</v>
      </c>
      <c r="B76" s="10" t="s">
        <v>11</v>
      </c>
      <c r="C76" s="9">
        <v>1145010</v>
      </c>
      <c r="D76" s="6" t="s">
        <v>53</v>
      </c>
      <c r="E76" s="8">
        <v>44718</v>
      </c>
      <c r="F76" s="7">
        <v>1675131</v>
      </c>
      <c r="G76" s="7" t="s">
        <v>9</v>
      </c>
      <c r="H76" s="6" t="s">
        <v>52</v>
      </c>
      <c r="I76" s="5" t="s">
        <v>7</v>
      </c>
      <c r="J76" s="4" t="s">
        <v>0</v>
      </c>
    </row>
    <row r="77" spans="1:10" s="3" customFormat="1" ht="38.75" customHeight="1" x14ac:dyDescent="0.2">
      <c r="A77" s="10" t="s">
        <v>51</v>
      </c>
      <c r="B77" s="10" t="s">
        <v>11</v>
      </c>
      <c r="C77" s="9">
        <v>274012</v>
      </c>
      <c r="D77" s="6" t="s">
        <v>50</v>
      </c>
      <c r="E77" s="8">
        <v>44720</v>
      </c>
      <c r="F77" s="7">
        <v>18000</v>
      </c>
      <c r="G77" s="7" t="s">
        <v>23</v>
      </c>
      <c r="H77" s="6" t="s">
        <v>33</v>
      </c>
      <c r="I77" s="5" t="s">
        <v>15</v>
      </c>
      <c r="J77" s="4" t="s">
        <v>0</v>
      </c>
    </row>
    <row r="78" spans="1:10" s="3" customFormat="1" ht="38.75" customHeight="1" x14ac:dyDescent="0.2">
      <c r="A78" s="10" t="s">
        <v>51</v>
      </c>
      <c r="B78" s="10" t="s">
        <v>11</v>
      </c>
      <c r="C78" s="9">
        <v>274012</v>
      </c>
      <c r="D78" s="6" t="s">
        <v>50</v>
      </c>
      <c r="E78" s="8">
        <v>44720</v>
      </c>
      <c r="F78" s="7">
        <v>0</v>
      </c>
      <c r="G78" s="7" t="s">
        <v>23</v>
      </c>
      <c r="H78" s="6" t="s">
        <v>33</v>
      </c>
      <c r="I78" s="5" t="s">
        <v>15</v>
      </c>
      <c r="J78" s="4" t="s">
        <v>0</v>
      </c>
    </row>
    <row r="79" spans="1:10" s="3" customFormat="1" ht="38.75" customHeight="1" x14ac:dyDescent="0.2">
      <c r="A79" s="10" t="s">
        <v>49</v>
      </c>
      <c r="B79" s="10" t="s">
        <v>20</v>
      </c>
      <c r="C79" s="9">
        <v>9372010</v>
      </c>
      <c r="D79" s="6" t="s">
        <v>48</v>
      </c>
      <c r="E79" s="8">
        <v>44720</v>
      </c>
      <c r="F79" s="7">
        <f>1706-1536</f>
        <v>170</v>
      </c>
      <c r="G79" s="7" t="s">
        <v>13</v>
      </c>
      <c r="H79" s="6" t="s">
        <v>47</v>
      </c>
      <c r="I79" s="5" t="s">
        <v>46</v>
      </c>
      <c r="J79" s="4" t="s">
        <v>0</v>
      </c>
    </row>
    <row r="80" spans="1:10" s="3" customFormat="1" ht="38.75" customHeight="1" x14ac:dyDescent="0.2">
      <c r="A80" s="10">
        <v>106325</v>
      </c>
      <c r="B80" s="10" t="s">
        <v>11</v>
      </c>
      <c r="C80" s="9">
        <v>31186</v>
      </c>
      <c r="D80" s="6" t="s">
        <v>45</v>
      </c>
      <c r="E80" s="8">
        <v>44720</v>
      </c>
      <c r="F80" s="7">
        <v>160000</v>
      </c>
      <c r="G80" s="7" t="s">
        <v>9</v>
      </c>
      <c r="H80" s="6" t="s">
        <v>44</v>
      </c>
      <c r="I80" s="5" t="s">
        <v>1</v>
      </c>
      <c r="J80" s="4" t="s">
        <v>0</v>
      </c>
    </row>
    <row r="81" spans="1:10" s="3" customFormat="1" ht="38.75" customHeight="1" x14ac:dyDescent="0.2">
      <c r="A81" s="10" t="s">
        <v>43</v>
      </c>
      <c r="B81" s="10" t="s">
        <v>11</v>
      </c>
      <c r="C81" s="9">
        <v>50051</v>
      </c>
      <c r="D81" s="6" t="s">
        <v>42</v>
      </c>
      <c r="E81" s="8">
        <v>44725</v>
      </c>
      <c r="F81" s="7">
        <v>500000</v>
      </c>
      <c r="G81" s="7" t="s">
        <v>23</v>
      </c>
      <c r="H81" s="6" t="s">
        <v>33</v>
      </c>
      <c r="I81" s="5" t="s">
        <v>7</v>
      </c>
      <c r="J81" s="4" t="s">
        <v>0</v>
      </c>
    </row>
    <row r="82" spans="1:10" s="3" customFormat="1" ht="38.75" customHeight="1" x14ac:dyDescent="0.2">
      <c r="A82" s="10" t="s">
        <v>43</v>
      </c>
      <c r="B82" s="10" t="s">
        <v>11</v>
      </c>
      <c r="C82" s="9">
        <v>50051</v>
      </c>
      <c r="D82" s="6" t="s">
        <v>42</v>
      </c>
      <c r="E82" s="8">
        <v>44725</v>
      </c>
      <c r="F82" s="7">
        <v>0</v>
      </c>
      <c r="G82" s="7" t="s">
        <v>23</v>
      </c>
      <c r="H82" s="6" t="s">
        <v>33</v>
      </c>
      <c r="I82" s="5" t="s">
        <v>7</v>
      </c>
      <c r="J82" s="4" t="s">
        <v>0</v>
      </c>
    </row>
    <row r="83" spans="1:10" s="3" customFormat="1" ht="38.75" customHeight="1" x14ac:dyDescent="0.2">
      <c r="A83" s="10" t="s">
        <v>41</v>
      </c>
      <c r="B83" s="10" t="s">
        <v>11</v>
      </c>
      <c r="C83" s="9">
        <v>380016</v>
      </c>
      <c r="D83" s="6" t="s">
        <v>40</v>
      </c>
      <c r="E83" s="8">
        <v>44725</v>
      </c>
      <c r="F83" s="7">
        <v>18000</v>
      </c>
      <c r="G83" s="7" t="s">
        <v>23</v>
      </c>
      <c r="H83" s="6" t="s">
        <v>33</v>
      </c>
      <c r="I83" s="5" t="s">
        <v>7</v>
      </c>
      <c r="J83" s="4" t="s">
        <v>0</v>
      </c>
    </row>
    <row r="84" spans="1:10" s="3" customFormat="1" ht="38.75" customHeight="1" x14ac:dyDescent="0.2">
      <c r="A84" s="10" t="s">
        <v>41</v>
      </c>
      <c r="B84" s="10" t="s">
        <v>11</v>
      </c>
      <c r="C84" s="9">
        <v>380016</v>
      </c>
      <c r="D84" s="6" t="s">
        <v>40</v>
      </c>
      <c r="E84" s="8">
        <v>44725</v>
      </c>
      <c r="F84" s="7">
        <v>0</v>
      </c>
      <c r="G84" s="7" t="s">
        <v>23</v>
      </c>
      <c r="H84" s="6" t="s">
        <v>33</v>
      </c>
      <c r="I84" s="5" t="s">
        <v>7</v>
      </c>
      <c r="J84" s="4" t="s">
        <v>0</v>
      </c>
    </row>
    <row r="85" spans="1:10" s="3" customFormat="1" ht="38.75" customHeight="1" x14ac:dyDescent="0.2">
      <c r="A85" s="10" t="s">
        <v>39</v>
      </c>
      <c r="B85" s="10" t="s">
        <v>11</v>
      </c>
      <c r="C85" s="9">
        <v>9158001</v>
      </c>
      <c r="D85" s="6" t="s">
        <v>38</v>
      </c>
      <c r="E85" s="8">
        <v>44725</v>
      </c>
      <c r="F85" s="7">
        <v>18000</v>
      </c>
      <c r="G85" s="7" t="s">
        <v>23</v>
      </c>
      <c r="H85" s="6" t="s">
        <v>33</v>
      </c>
      <c r="I85" s="5" t="s">
        <v>7</v>
      </c>
      <c r="J85" s="4" t="s">
        <v>0</v>
      </c>
    </row>
    <row r="86" spans="1:10" s="3" customFormat="1" ht="38.75" customHeight="1" x14ac:dyDescent="0.2">
      <c r="A86" s="10" t="s">
        <v>39</v>
      </c>
      <c r="B86" s="10" t="s">
        <v>11</v>
      </c>
      <c r="C86" s="9">
        <v>9158001</v>
      </c>
      <c r="D86" s="6" t="s">
        <v>38</v>
      </c>
      <c r="E86" s="8">
        <v>44725</v>
      </c>
      <c r="F86" s="7">
        <v>0</v>
      </c>
      <c r="G86" s="7" t="s">
        <v>23</v>
      </c>
      <c r="H86" s="6" t="s">
        <v>33</v>
      </c>
      <c r="I86" s="5" t="s">
        <v>7</v>
      </c>
      <c r="J86" s="4" t="s">
        <v>0</v>
      </c>
    </row>
    <row r="87" spans="1:10" s="3" customFormat="1" ht="38.75" customHeight="1" x14ac:dyDescent="0.2">
      <c r="A87" s="10" t="s">
        <v>37</v>
      </c>
      <c r="B87" s="10" t="s">
        <v>11</v>
      </c>
      <c r="C87" s="9">
        <v>9361001</v>
      </c>
      <c r="D87" s="6" t="s">
        <v>36</v>
      </c>
      <c r="E87" s="8">
        <v>44725</v>
      </c>
      <c r="F87" s="7">
        <v>18000</v>
      </c>
      <c r="G87" s="7" t="s">
        <v>23</v>
      </c>
      <c r="H87" s="6" t="s">
        <v>33</v>
      </c>
      <c r="I87" s="5" t="s">
        <v>7</v>
      </c>
      <c r="J87" s="4" t="s">
        <v>0</v>
      </c>
    </row>
    <row r="88" spans="1:10" s="3" customFormat="1" ht="38.75" customHeight="1" x14ac:dyDescent="0.2">
      <c r="A88" s="10" t="s">
        <v>37</v>
      </c>
      <c r="B88" s="10" t="s">
        <v>11</v>
      </c>
      <c r="C88" s="9">
        <v>9361001</v>
      </c>
      <c r="D88" s="6" t="s">
        <v>36</v>
      </c>
      <c r="E88" s="8">
        <v>44725</v>
      </c>
      <c r="F88" s="7">
        <v>0</v>
      </c>
      <c r="G88" s="7" t="s">
        <v>23</v>
      </c>
      <c r="H88" s="6" t="s">
        <v>33</v>
      </c>
      <c r="I88" s="5" t="s">
        <v>7</v>
      </c>
      <c r="J88" s="4" t="s">
        <v>0</v>
      </c>
    </row>
    <row r="89" spans="1:10" s="3" customFormat="1" ht="38.75" customHeight="1" x14ac:dyDescent="0.2">
      <c r="A89" s="10" t="s">
        <v>35</v>
      </c>
      <c r="B89" s="10" t="s">
        <v>11</v>
      </c>
      <c r="C89" s="9">
        <v>380020</v>
      </c>
      <c r="D89" s="6" t="s">
        <v>34</v>
      </c>
      <c r="E89" s="8">
        <v>44725</v>
      </c>
      <c r="F89" s="7">
        <v>18000</v>
      </c>
      <c r="G89" s="7" t="s">
        <v>23</v>
      </c>
      <c r="H89" s="6" t="s">
        <v>33</v>
      </c>
      <c r="I89" s="5" t="s">
        <v>7</v>
      </c>
      <c r="J89" s="4" t="s">
        <v>0</v>
      </c>
    </row>
    <row r="90" spans="1:10" s="3" customFormat="1" ht="38.75" customHeight="1" x14ac:dyDescent="0.2">
      <c r="A90" s="10" t="s">
        <v>35</v>
      </c>
      <c r="B90" s="10" t="s">
        <v>11</v>
      </c>
      <c r="C90" s="9">
        <v>380020</v>
      </c>
      <c r="D90" s="6" t="s">
        <v>34</v>
      </c>
      <c r="E90" s="8">
        <v>44725</v>
      </c>
      <c r="F90" s="7">
        <v>0</v>
      </c>
      <c r="G90" s="7" t="s">
        <v>23</v>
      </c>
      <c r="H90" s="6" t="s">
        <v>33</v>
      </c>
      <c r="I90" s="5" t="s">
        <v>7</v>
      </c>
      <c r="J90" s="4" t="s">
        <v>0</v>
      </c>
    </row>
    <row r="91" spans="1:10" s="3" customFormat="1" ht="38.75" customHeight="1" x14ac:dyDescent="0.2">
      <c r="A91" s="10" t="s">
        <v>32</v>
      </c>
      <c r="B91" s="10" t="s">
        <v>11</v>
      </c>
      <c r="C91" s="9">
        <v>9124002</v>
      </c>
      <c r="D91" s="6" t="s">
        <v>31</v>
      </c>
      <c r="E91" s="8">
        <v>44725</v>
      </c>
      <c r="F91" s="7">
        <v>9000</v>
      </c>
      <c r="G91" s="7" t="s">
        <v>23</v>
      </c>
      <c r="H91" s="6" t="s">
        <v>22</v>
      </c>
      <c r="I91" s="5" t="s">
        <v>7</v>
      </c>
      <c r="J91" s="4" t="s">
        <v>0</v>
      </c>
    </row>
    <row r="92" spans="1:10" s="3" customFormat="1" ht="38.75" customHeight="1" x14ac:dyDescent="0.2">
      <c r="A92" s="10" t="s">
        <v>32</v>
      </c>
      <c r="B92" s="10" t="s">
        <v>11</v>
      </c>
      <c r="C92" s="9">
        <v>9124002</v>
      </c>
      <c r="D92" s="6" t="s">
        <v>31</v>
      </c>
      <c r="E92" s="8">
        <v>44725</v>
      </c>
      <c r="F92" s="7">
        <v>0</v>
      </c>
      <c r="G92" s="7" t="s">
        <v>23</v>
      </c>
      <c r="H92" s="6" t="s">
        <v>22</v>
      </c>
      <c r="I92" s="5" t="s">
        <v>7</v>
      </c>
      <c r="J92" s="4" t="s">
        <v>0</v>
      </c>
    </row>
    <row r="93" spans="1:10" s="3" customFormat="1" ht="38.75" customHeight="1" x14ac:dyDescent="0.2">
      <c r="A93" s="10" t="s">
        <v>30</v>
      </c>
      <c r="B93" s="10" t="s">
        <v>20</v>
      </c>
      <c r="C93" s="9">
        <v>200035</v>
      </c>
      <c r="D93" s="6" t="s">
        <v>29</v>
      </c>
      <c r="E93" s="8">
        <v>44726</v>
      </c>
      <c r="F93" s="7">
        <v>305446</v>
      </c>
      <c r="G93" s="7" t="s">
        <v>28</v>
      </c>
      <c r="H93" s="6" t="s">
        <v>27</v>
      </c>
      <c r="I93" s="5" t="s">
        <v>26</v>
      </c>
      <c r="J93" s="4" t="s">
        <v>0</v>
      </c>
    </row>
    <row r="94" spans="1:10" s="3" customFormat="1" ht="38.75" customHeight="1" x14ac:dyDescent="0.2">
      <c r="A94" s="10" t="s">
        <v>25</v>
      </c>
      <c r="B94" s="10" t="s">
        <v>11</v>
      </c>
      <c r="C94" s="9">
        <v>9096007</v>
      </c>
      <c r="D94" s="6" t="s">
        <v>24</v>
      </c>
      <c r="E94" s="8">
        <v>44726</v>
      </c>
      <c r="F94" s="7">
        <v>9000</v>
      </c>
      <c r="G94" s="7" t="s">
        <v>23</v>
      </c>
      <c r="H94" s="6" t="s">
        <v>22</v>
      </c>
      <c r="I94" s="5" t="s">
        <v>7</v>
      </c>
      <c r="J94" s="4" t="s">
        <v>0</v>
      </c>
    </row>
    <row r="95" spans="1:10" s="3" customFormat="1" ht="38.75" customHeight="1" x14ac:dyDescent="0.2">
      <c r="A95" s="10" t="s">
        <v>25</v>
      </c>
      <c r="B95" s="10" t="s">
        <v>11</v>
      </c>
      <c r="C95" s="9">
        <v>9096007</v>
      </c>
      <c r="D95" s="6" t="s">
        <v>24</v>
      </c>
      <c r="E95" s="8">
        <v>44726</v>
      </c>
      <c r="F95" s="7">
        <v>0</v>
      </c>
      <c r="G95" s="7" t="s">
        <v>23</v>
      </c>
      <c r="H95" s="6" t="s">
        <v>22</v>
      </c>
      <c r="I95" s="5" t="s">
        <v>7</v>
      </c>
      <c r="J95" s="4" t="s">
        <v>0</v>
      </c>
    </row>
    <row r="96" spans="1:10" s="3" customFormat="1" ht="38.75" customHeight="1" x14ac:dyDescent="0.2">
      <c r="A96" s="10" t="s">
        <v>21</v>
      </c>
      <c r="B96" s="10" t="s">
        <v>20</v>
      </c>
      <c r="C96" s="9">
        <v>9045002</v>
      </c>
      <c r="D96" s="6" t="s">
        <v>19</v>
      </c>
      <c r="E96" s="8">
        <v>44734</v>
      </c>
      <c r="F96" s="7">
        <v>0</v>
      </c>
      <c r="G96" s="7" t="s">
        <v>13</v>
      </c>
      <c r="H96" s="6" t="s">
        <v>18</v>
      </c>
      <c r="I96" s="5" t="s">
        <v>17</v>
      </c>
      <c r="J96" s="4" t="s">
        <v>0</v>
      </c>
    </row>
    <row r="97" spans="1:17" s="3" customFormat="1" ht="38.75" customHeight="1" x14ac:dyDescent="0.2">
      <c r="A97" s="10">
        <v>106947</v>
      </c>
      <c r="B97" s="10" t="s">
        <v>11</v>
      </c>
      <c r="C97" s="9">
        <v>101171</v>
      </c>
      <c r="D97" s="6" t="s">
        <v>16</v>
      </c>
      <c r="E97" s="8">
        <v>44739</v>
      </c>
      <c r="F97" s="7">
        <v>-280000</v>
      </c>
      <c r="G97" s="7" t="s">
        <v>9</v>
      </c>
      <c r="H97" s="6" t="s">
        <v>12</v>
      </c>
      <c r="I97" s="5" t="s">
        <v>15</v>
      </c>
      <c r="J97" s="4" t="s">
        <v>0</v>
      </c>
    </row>
    <row r="98" spans="1:17" s="3" customFormat="1" ht="38.75" customHeight="1" x14ac:dyDescent="0.2">
      <c r="A98" s="10">
        <v>106947</v>
      </c>
      <c r="B98" s="10" t="s">
        <v>11</v>
      </c>
      <c r="C98" s="9">
        <v>101171</v>
      </c>
      <c r="D98" s="6" t="s">
        <v>16</v>
      </c>
      <c r="E98" s="8">
        <v>44739</v>
      </c>
      <c r="F98" s="7">
        <v>-120000</v>
      </c>
      <c r="G98" s="7" t="s">
        <v>13</v>
      </c>
      <c r="H98" s="6" t="s">
        <v>12</v>
      </c>
      <c r="I98" s="5" t="s">
        <v>15</v>
      </c>
      <c r="J98" s="4" t="s">
        <v>0</v>
      </c>
    </row>
    <row r="99" spans="1:17" s="3" customFormat="1" ht="38.75" customHeight="1" x14ac:dyDescent="0.2">
      <c r="A99" s="10">
        <v>106947</v>
      </c>
      <c r="B99" s="10" t="s">
        <v>11</v>
      </c>
      <c r="C99" s="9">
        <v>101149</v>
      </c>
      <c r="D99" s="6" t="s">
        <v>14</v>
      </c>
      <c r="E99" s="8">
        <v>44739</v>
      </c>
      <c r="F99" s="7">
        <v>-180000</v>
      </c>
      <c r="G99" s="7" t="s">
        <v>13</v>
      </c>
      <c r="H99" s="6" t="s">
        <v>12</v>
      </c>
      <c r="I99" s="5" t="s">
        <v>7</v>
      </c>
      <c r="J99" s="4" t="s">
        <v>0</v>
      </c>
    </row>
    <row r="100" spans="1:17" s="3" customFormat="1" ht="38.75" customHeight="1" x14ac:dyDescent="0.25">
      <c r="A100" s="10">
        <v>106947</v>
      </c>
      <c r="B100" s="10" t="s">
        <v>11</v>
      </c>
      <c r="C100" s="9">
        <v>101149</v>
      </c>
      <c r="D100" s="6" t="s">
        <v>14</v>
      </c>
      <c r="E100" s="8">
        <v>44739</v>
      </c>
      <c r="F100" s="7">
        <v>-240000</v>
      </c>
      <c r="G100" s="7" t="s">
        <v>13</v>
      </c>
      <c r="H100" s="6" t="s">
        <v>12</v>
      </c>
      <c r="I100" s="5" t="s">
        <v>7</v>
      </c>
      <c r="J100" s="4" t="s">
        <v>0</v>
      </c>
      <c r="K100" s="11"/>
      <c r="L100" s="11"/>
      <c r="M100" s="11"/>
      <c r="N100" s="11"/>
      <c r="O100" s="11"/>
      <c r="P100" s="11"/>
      <c r="Q100" s="11"/>
    </row>
    <row r="101" spans="1:17" s="3" customFormat="1" ht="38.75" customHeight="1" x14ac:dyDescent="0.2">
      <c r="A101" s="10">
        <v>102111</v>
      </c>
      <c r="B101" s="10" t="s">
        <v>11</v>
      </c>
      <c r="C101" s="9">
        <v>81075</v>
      </c>
      <c r="D101" s="6" t="s">
        <v>10</v>
      </c>
      <c r="E101" s="8">
        <v>44741</v>
      </c>
      <c r="F101" s="7">
        <v>80000</v>
      </c>
      <c r="G101" s="7" t="s">
        <v>9</v>
      </c>
      <c r="H101" s="6" t="s">
        <v>8</v>
      </c>
      <c r="I101" s="5" t="s">
        <v>7</v>
      </c>
      <c r="J101" s="4" t="s">
        <v>0</v>
      </c>
    </row>
    <row r="102" spans="1:17" s="3" customFormat="1" ht="38.75" customHeight="1" x14ac:dyDescent="0.2">
      <c r="A102" s="10" t="s">
        <v>6</v>
      </c>
      <c r="B102" s="10" t="s">
        <v>5</v>
      </c>
      <c r="C102" s="9">
        <v>134301</v>
      </c>
      <c r="D102" s="6" t="s">
        <v>4</v>
      </c>
      <c r="E102" s="8">
        <v>44741</v>
      </c>
      <c r="F102" s="7">
        <f>482125-525000</f>
        <v>-42875</v>
      </c>
      <c r="G102" s="7" t="s">
        <v>3</v>
      </c>
      <c r="H102" s="6" t="s">
        <v>2</v>
      </c>
      <c r="I102" s="5" t="s">
        <v>1</v>
      </c>
      <c r="J102" s="4" t="s">
        <v>0</v>
      </c>
    </row>
    <row r="103" spans="1:17" s="3" customFormat="1" ht="38.75" customHeight="1" x14ac:dyDescent="0.2">
      <c r="A103" s="10" t="s">
        <v>6</v>
      </c>
      <c r="B103" s="10" t="s">
        <v>5</v>
      </c>
      <c r="C103" s="9">
        <v>134302</v>
      </c>
      <c r="D103" s="6" t="s">
        <v>4</v>
      </c>
      <c r="E103" s="8">
        <v>44741</v>
      </c>
      <c r="F103" s="7">
        <f>364620-510278</f>
        <v>-145658</v>
      </c>
      <c r="G103" s="7" t="s">
        <v>3</v>
      </c>
      <c r="H103" s="6" t="s">
        <v>2</v>
      </c>
      <c r="I103" s="5" t="s">
        <v>1</v>
      </c>
      <c r="J103" s="4" t="s">
        <v>0</v>
      </c>
    </row>
  </sheetData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(2)</vt:lpstr>
      <vt:lpstr>'Data (2)'!Print_Area</vt:lpstr>
    </vt:vector>
  </TitlesOfParts>
  <Company>Mississippi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Dowell, Mack</dc:creator>
  <cp:lastModifiedBy>Brown, Perry</cp:lastModifiedBy>
  <cp:lastPrinted>2022-07-07T12:57:15Z</cp:lastPrinted>
  <dcterms:created xsi:type="dcterms:W3CDTF">2022-07-07T12:56:36Z</dcterms:created>
  <dcterms:modified xsi:type="dcterms:W3CDTF">2022-07-14T14:49:35Z</dcterms:modified>
</cp:coreProperties>
</file>